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th\Documents\RDCA\23-24\Umpire Weekly Sheets\23-24\Umpires Weekly Sheets\Senior Men\"/>
    </mc:Choice>
  </mc:AlternateContent>
  <xr:revisionPtr revIDLastSave="0" documentId="8_{57D703CE-AEE6-44EA-A1D5-43D3138B08F4}" xr6:coauthVersionLast="47" xr6:coauthVersionMax="47" xr10:uidLastSave="{00000000-0000-0000-0000-000000000000}"/>
  <bookViews>
    <workbookView xWindow="1776" yWindow="1776" windowWidth="17280" windowHeight="8880" xr2:uid="{5B25D50C-6BE0-4BA3-AC64-F9DF8FBC9F2E}"/>
  </bookViews>
  <sheets>
    <sheet name="Matches" sheetId="2" r:id="rId1"/>
  </sheets>
  <externalReferences>
    <externalReference r:id="rId2"/>
  </externalReferences>
  <definedNames>
    <definedName name="Umpires">[1]Umps!$A$2:$A$31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2" l="1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E142" i="2"/>
  <c r="F141" i="2"/>
  <c r="F142" i="2" s="1"/>
  <c r="E141" i="2"/>
  <c r="D141" i="2"/>
  <c r="B141" i="2"/>
  <c r="C139" i="2"/>
  <c r="B139" i="2"/>
  <c r="D138" i="2"/>
  <c r="D139" i="2" s="1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D132" i="2"/>
  <c r="C132" i="2"/>
  <c r="B132" i="2"/>
  <c r="E131" i="2"/>
  <c r="F130" i="2"/>
  <c r="F131" i="2" s="1"/>
  <c r="E130" i="2"/>
  <c r="D130" i="2"/>
  <c r="B130" i="2"/>
  <c r="C128" i="2"/>
  <c r="B128" i="2"/>
  <c r="D127" i="2"/>
  <c r="D128" i="2" s="1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E120" i="2"/>
  <c r="F119" i="2"/>
  <c r="F120" i="2" s="1"/>
  <c r="E119" i="2"/>
  <c r="D119" i="2"/>
  <c r="B119" i="2"/>
  <c r="D117" i="2"/>
  <c r="C117" i="2"/>
  <c r="B117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E109" i="2"/>
  <c r="F108" i="2"/>
  <c r="F109" i="2" s="1"/>
  <c r="E108" i="2"/>
  <c r="D108" i="2"/>
  <c r="B108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F98" i="2"/>
  <c r="E98" i="2"/>
  <c r="F97" i="2"/>
  <c r="E97" i="2"/>
  <c r="D97" i="2"/>
  <c r="B97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F87" i="2"/>
  <c r="E87" i="2"/>
  <c r="F86" i="2"/>
  <c r="E86" i="2"/>
  <c r="D86" i="2"/>
  <c r="B86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E76" i="2"/>
  <c r="F75" i="2"/>
  <c r="F76" i="2" s="1"/>
  <c r="E75" i="2"/>
  <c r="D75" i="2"/>
  <c r="B75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E65" i="2"/>
  <c r="F64" i="2"/>
  <c r="F65" i="2" s="1"/>
  <c r="E64" i="2"/>
  <c r="D64" i="2"/>
  <c r="B64" i="2"/>
  <c r="D62" i="2"/>
  <c r="C62" i="2"/>
  <c r="B62" i="2"/>
  <c r="D61" i="2"/>
  <c r="C61" i="2"/>
  <c r="B61" i="2"/>
  <c r="D60" i="2"/>
  <c r="C60" i="2"/>
  <c r="B60" i="2"/>
  <c r="D59" i="2"/>
  <c r="C59" i="2"/>
  <c r="B59" i="2"/>
  <c r="E58" i="2"/>
  <c r="F57" i="2"/>
  <c r="F58" i="2" s="1"/>
  <c r="E57" i="2"/>
  <c r="D57" i="2"/>
  <c r="B57" i="2"/>
  <c r="D55" i="2"/>
  <c r="C55" i="2"/>
  <c r="B55" i="2"/>
  <c r="D54" i="2"/>
  <c r="C54" i="2"/>
  <c r="B54" i="2"/>
  <c r="D53" i="2"/>
  <c r="C53" i="2"/>
  <c r="B53" i="2"/>
  <c r="D52" i="2"/>
  <c r="C52" i="2"/>
  <c r="B52" i="2"/>
  <c r="F51" i="2"/>
  <c r="E51" i="2"/>
  <c r="F50" i="2"/>
  <c r="E50" i="2"/>
  <c r="D50" i="2"/>
  <c r="B50" i="2"/>
</calcChain>
</file>

<file path=xl/sharedStrings.xml><?xml version="1.0" encoding="utf-8"?>
<sst xmlns="http://schemas.openxmlformats.org/spreadsheetml/2006/main" count="217" uniqueCount="100">
  <si>
    <t>RDCA Seniors Cricket, Summer 2023/24</t>
  </si>
  <si>
    <t>10 Lindsay Trollope Shield</t>
  </si>
  <si>
    <t>Grand Final - Two Days</t>
  </si>
  <si>
    <t>01:00 PM, Sat, 23 Mar 24</t>
  </si>
  <si>
    <t>01:00 PM, Sun, 24 Mar 24</t>
  </si>
  <si>
    <t>Home Team</t>
  </si>
  <si>
    <t>Away Team</t>
  </si>
  <si>
    <t>Ground</t>
  </si>
  <si>
    <t>Umpires Day 1</t>
  </si>
  <si>
    <t>Changed Umpires Day 2</t>
  </si>
  <si>
    <t>Montrose 1st XI</t>
  </si>
  <si>
    <t>North Ringwood 1st XI</t>
  </si>
  <si>
    <t>Montrose Reserve</t>
  </si>
  <si>
    <t>Andy Tonkin</t>
  </si>
  <si>
    <t/>
  </si>
  <si>
    <t>Shawn Everitt</t>
  </si>
  <si>
    <t>11 Bill Wilkins Cup</t>
  </si>
  <si>
    <t>St Andrews 1st XI</t>
  </si>
  <si>
    <t>Croydon Ranges CC 1st XI</t>
  </si>
  <si>
    <t>J.W Manson Reserve</t>
  </si>
  <si>
    <t>Eddie Wu</t>
  </si>
  <si>
    <t>Mid Oval</t>
  </si>
  <si>
    <t>Jordan Russell</t>
  </si>
  <si>
    <t>12 Stuart Newey Plate</t>
  </si>
  <si>
    <t>South Warrandyte 1st XI</t>
  </si>
  <si>
    <t>Warranwood 1XI</t>
  </si>
  <si>
    <t>Colman Park</t>
  </si>
  <si>
    <t>Les Cochrane</t>
  </si>
  <si>
    <t>Mark Bullen</t>
  </si>
  <si>
    <t>13 Steve Pascoe Shield</t>
  </si>
  <si>
    <t>North Ringwood 2nd XI</t>
  </si>
  <si>
    <t>Ainslie Park 2nd XI</t>
  </si>
  <si>
    <t>North Ringwood Reserve</t>
  </si>
  <si>
    <t>Martin McCaw</t>
  </si>
  <si>
    <t>Andy Laws</t>
  </si>
  <si>
    <t>14 Pat Meehan Shield</t>
  </si>
  <si>
    <t>Umpires</t>
  </si>
  <si>
    <t>Norwood CC 2nd XI</t>
  </si>
  <si>
    <t>East Ringwood 2XI</t>
  </si>
  <si>
    <t>Mullum Reserve</t>
  </si>
  <si>
    <t>Martien Pruysers</t>
  </si>
  <si>
    <t>Oval 1 (Main)</t>
  </si>
  <si>
    <t>Russell Bennett</t>
  </si>
  <si>
    <t>15 Ian Spencer Shield</t>
  </si>
  <si>
    <t>Coldstream 1stXI</t>
  </si>
  <si>
    <t>Templeton 2nd XI</t>
  </si>
  <si>
    <t>Coldstream Recreation Reserve</t>
  </si>
  <si>
    <t>Lothar Pilz</t>
  </si>
  <si>
    <t>Halle Supple Oval</t>
  </si>
  <si>
    <t>Will Reed</t>
  </si>
  <si>
    <t>20 David Beatty Shield</t>
  </si>
  <si>
    <t>Grand Final - Two Day+</t>
  </si>
  <si>
    <t>Heathwood CC 2nd XI</t>
  </si>
  <si>
    <t>North Ringwood</t>
  </si>
  <si>
    <t>Heathmont Reserve</t>
  </si>
  <si>
    <t>Doug Wooles</t>
  </si>
  <si>
    <t>Stephen Russell</t>
  </si>
  <si>
    <t>21 Don Smith Shield</t>
  </si>
  <si>
    <t>Croydon Ranges CC 3rd XI</t>
  </si>
  <si>
    <t>Ainslie Park 3rd XI</t>
  </si>
  <si>
    <t>Silcock Reserve</t>
  </si>
  <si>
    <t>Adam Kuklych</t>
  </si>
  <si>
    <t>North Oval</t>
  </si>
  <si>
    <t>Harminder Singh</t>
  </si>
  <si>
    <t>22 John Springett Shield</t>
  </si>
  <si>
    <t>St Andrews 3rd XI</t>
  </si>
  <si>
    <t>Healesville 2nd XI</t>
  </si>
  <si>
    <t>Laurie Keogh</t>
  </si>
  <si>
    <t>East Oval</t>
  </si>
  <si>
    <t>Ethan Alderman</t>
  </si>
  <si>
    <t>oooB!A13</t>
  </si>
  <si>
    <t>oooB!A40 &amp; " - " &amp;B!A48</t>
  </si>
  <si>
    <t>oooLEFT(B!A49,24)</t>
  </si>
  <si>
    <t>oooIF(LEN(B!A49)&lt;30,"",RIGHT(B!A49,24))</t>
  </si>
  <si>
    <t>ooo"Umpires"&amp;IF(LEN(B!A60)&lt;30,""," Day 1")</t>
  </si>
  <si>
    <t>oooIF(F48ooo"","","Changed Umpires Day 2")</t>
  </si>
  <si>
    <t>oooB!A43</t>
  </si>
  <si>
    <t>oooB!A46</t>
  </si>
  <si>
    <t>oooLEFT(B!A50,FIND("/",B!A50)-2)</t>
  </si>
  <si>
    <t>oooB50</t>
  </si>
  <si>
    <t>oooC50</t>
  </si>
  <si>
    <t>oooIF(D50oooMID(B!A50,FIND("/",B!A50)+2,40),"",MID(B!A50,FIND("/",B!A50)+2,40))</t>
  </si>
  <si>
    <t>oooB!A51</t>
  </si>
  <si>
    <t>oooB!A54</t>
  </si>
  <si>
    <t>oooLEFT(B!A58,FIND("/",B!A58)-2)</t>
  </si>
  <si>
    <t>oooB52</t>
  </si>
  <si>
    <t>oooC52</t>
  </si>
  <si>
    <t>oooIF(D52oooMID(B!A58,FIND("/",B!A58)+2,40),"",MID(B!A58,FIND("/",B!A58)+2,40))</t>
  </si>
  <si>
    <t>oooB!A59</t>
  </si>
  <si>
    <t>oooB!A62</t>
  </si>
  <si>
    <t>oooLEFT(B!A66,FIND("/",B!A66)-2)</t>
  </si>
  <si>
    <t>oooB54</t>
  </si>
  <si>
    <t>oooC54</t>
  </si>
  <si>
    <t>oooIF(D54oooMID(B!A66,FIND("/",B!A66)+2,40),"",MID(B!A66,FIND("/",B!A66)+2,40))</t>
  </si>
  <si>
    <t>oooB!A67</t>
  </si>
  <si>
    <t>oooB!A70</t>
  </si>
  <si>
    <t>oooLEFT(B!A74,FIND("/",B!A74)-2)</t>
  </si>
  <si>
    <t>oooB56</t>
  </si>
  <si>
    <t>oooC56</t>
  </si>
  <si>
    <t>oooIF(D56oooMID(B!A74,FIND("/",B!A74)+2,40),"",MID(B!A74,FIND("/",B!A74)+2,40))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</si>
</sst>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5" fillId="0" borderId="7" xfId="0" applyFont="1" applyBorder="1"/>
    <xf numFmtId="0" fontId="0" fillId="0" borderId="7" xfId="0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 applyProtection="1">
      <protection locked="0"/>
    </xf>
    <xf numFmtId="0" fontId="7" fillId="14" borderId="1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loth\Downloads\Mens%20Umpires%2023_24%20Week%203%20Mar%20Grand%20Final(1).xlsx" TargetMode="External"/><Relationship Id="rId1" Type="http://schemas.openxmlformats.org/officeDocument/2006/relationships/externalLinkPath" Target="/Users/rloth/Downloads/Mens%20Umpires%2023_24%20Week%203%20Mar%20Grand%20Final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ches"/>
      <sheetName val="Tr"/>
      <sheetName val="Wi"/>
      <sheetName val="Ne"/>
      <sheetName val="Pa"/>
      <sheetName val="Me"/>
      <sheetName val="Sp"/>
      <sheetName val="Be"/>
      <sheetName val="Sm"/>
      <sheetName val="JS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3">
          <cell r="A13" t="str">
            <v>23 A Grade (Neil Tull Shield)</v>
          </cell>
        </row>
        <row r="40">
          <cell r="A40" t="str">
            <v>Semi Finals</v>
          </cell>
        </row>
        <row r="43">
          <cell r="A43" t="str">
            <v>Seville Burras 3XI</v>
          </cell>
        </row>
        <row r="46">
          <cell r="A46" t="str">
            <v>Croydon North 2nd XI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 t="str">
            <v>TBC</v>
          </cell>
        </row>
        <row r="51">
          <cell r="A51" t="str">
            <v>Chirnside Park 3rd XI</v>
          </cell>
        </row>
        <row r="54">
          <cell r="A54" t="str">
            <v>Powelltown 1st XI</v>
          </cell>
        </row>
        <row r="59">
          <cell r="A59" t="str">
            <v>TBC</v>
          </cell>
        </row>
        <row r="60">
          <cell r="A60">
            <v>0</v>
          </cell>
        </row>
      </sheetData>
      <sheetData sheetId="11">
        <row r="13">
          <cell r="A13" t="str">
            <v>24 B Grade (Ann Pascoe Shield)</v>
          </cell>
        </row>
        <row r="40">
          <cell r="A40" t="str">
            <v>Semi Finals</v>
          </cell>
        </row>
        <row r="43">
          <cell r="A43" t="str">
            <v>Ladder Position 1</v>
          </cell>
        </row>
        <row r="46">
          <cell r="A46" t="str">
            <v>Ladder Position 4</v>
          </cell>
        </row>
        <row r="48">
          <cell r="A48" t="str">
            <v>Semi Final 1</v>
          </cell>
        </row>
        <row r="49">
          <cell r="A49" t="str">
            <v>One Day</v>
          </cell>
        </row>
        <row r="50">
          <cell r="A50" t="str">
            <v>TBC</v>
          </cell>
        </row>
        <row r="51">
          <cell r="A51" t="str">
            <v>TBC</v>
          </cell>
        </row>
        <row r="54">
          <cell r="A54" t="str">
            <v>Upcoming</v>
          </cell>
        </row>
        <row r="58">
          <cell r="A58" t="str">
            <v>One Day</v>
          </cell>
        </row>
        <row r="60">
          <cell r="A60" t="str">
            <v>TBC</v>
          </cell>
        </row>
      </sheetData>
      <sheetData sheetId="12">
        <row r="13">
          <cell r="A13" t="str">
            <v>25 C Grade (D.J. Strachan Shield)</v>
          </cell>
        </row>
        <row r="40">
          <cell r="A40" t="str">
            <v>Round 15</v>
          </cell>
        </row>
        <row r="43">
          <cell r="A43" t="str">
            <v>Montrose 5th XI</v>
          </cell>
        </row>
        <row r="46">
          <cell r="A46" t="str">
            <v>Kilsyth 4th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Keith Hume Fraser Reserve / Oval 2 - North</v>
          </cell>
        </row>
        <row r="51">
          <cell r="A51" t="str">
            <v>Bayswater Park 3rd X1</v>
          </cell>
        </row>
        <row r="54">
          <cell r="A54" t="str">
            <v>Healesville 3rd XI</v>
          </cell>
        </row>
        <row r="58">
          <cell r="A58" t="str">
            <v>Sasses Avenue Reserve / Sasses Avenue Reserve</v>
          </cell>
        </row>
        <row r="59">
          <cell r="A59" t="str">
            <v>Coldstream 2ndXI</v>
          </cell>
        </row>
        <row r="60">
          <cell r="A60" t="str">
            <v>4/211(36)</v>
          </cell>
        </row>
        <row r="62">
          <cell r="A62" t="str">
            <v>Boronia Hawks 4th XI</v>
          </cell>
        </row>
        <row r="66">
          <cell r="A66" t="str">
            <v>Coldstream Recreation Reserve / Halle Supple Oval</v>
          </cell>
        </row>
        <row r="67">
          <cell r="A67" t="str">
            <v>Chirnside Park 4th XI</v>
          </cell>
        </row>
        <row r="70">
          <cell r="A70" t="str">
            <v>Mt Evelyn 4th XI</v>
          </cell>
        </row>
        <row r="74">
          <cell r="A74" t="str">
            <v>Kimberley Reserve / #2 Oval</v>
          </cell>
        </row>
      </sheetData>
      <sheetData sheetId="13">
        <row r="13">
          <cell r="A13" t="str">
            <v>26 D Grade (Adrian Hammond Shield)</v>
          </cell>
        </row>
        <row r="40">
          <cell r="A40" t="str">
            <v>Round 15</v>
          </cell>
        </row>
        <row r="43">
          <cell r="A43" t="str">
            <v>Yarra Glen Senior Men 2nd XI</v>
          </cell>
        </row>
        <row r="46">
          <cell r="A46" t="str">
            <v>St Andrews 5th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Yarra Glen Recreation Reserve / Yarra Glen #2</v>
          </cell>
        </row>
        <row r="51">
          <cell r="A51" t="str">
            <v>Warrandyte 5th XI</v>
          </cell>
        </row>
        <row r="54">
          <cell r="A54" t="str">
            <v>Warranwood 4XI</v>
          </cell>
        </row>
        <row r="58">
          <cell r="A58" t="str">
            <v>Warrandyte High School / Warrandyte High School</v>
          </cell>
        </row>
        <row r="59">
          <cell r="A59" t="str">
            <v>East Ringwood 4XI</v>
          </cell>
        </row>
        <row r="60">
          <cell r="A60" t="str">
            <v>5/171(32.3)</v>
          </cell>
        </row>
        <row r="62">
          <cell r="A62" t="str">
            <v>Yarra Junction 3rdXI</v>
          </cell>
        </row>
        <row r="66">
          <cell r="A66" t="str">
            <v>Dorset Recreation Reserve / Oval 1 - East</v>
          </cell>
        </row>
        <row r="67">
          <cell r="A67" t="str">
            <v>Lilydale 4th XI</v>
          </cell>
        </row>
        <row r="70">
          <cell r="A70" t="str">
            <v>Wonga Park CC 5th XI</v>
          </cell>
        </row>
        <row r="74">
          <cell r="A74" t="str">
            <v>Gateway Reserve / Gateway Reserve</v>
          </cell>
        </row>
      </sheetData>
      <sheetData sheetId="14">
        <row r="13">
          <cell r="A13" t="str">
            <v>27 E Grade (Stuart Minetti Shield)</v>
          </cell>
        </row>
        <row r="40">
          <cell r="A40" t="str">
            <v>Round 15</v>
          </cell>
        </row>
        <row r="43">
          <cell r="A43" t="str">
            <v>Norwood CC 5th XI</v>
          </cell>
        </row>
        <row r="46">
          <cell r="A46" t="str">
            <v>Seville Burras 4XI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Barngeong Reserve / Oval 1</v>
          </cell>
        </row>
        <row r="51">
          <cell r="A51" t="str">
            <v>Croydon Ranges CC 5th XI</v>
          </cell>
        </row>
        <row r="54">
          <cell r="A54" t="str">
            <v>Wantirna 1st XI</v>
          </cell>
        </row>
        <row r="58">
          <cell r="A58" t="str">
            <v>Melba College - Junior Campus / Melba College - Junior Campus</v>
          </cell>
        </row>
        <row r="59">
          <cell r="A59" t="str">
            <v>Ainslie Park 4th XI</v>
          </cell>
        </row>
        <row r="60">
          <cell r="A60" t="str">
            <v>4/205(36)</v>
          </cell>
        </row>
        <row r="62">
          <cell r="A62" t="str">
            <v>Mooroolbark 4th XI Men's</v>
          </cell>
        </row>
        <row r="66">
          <cell r="A66" t="str">
            <v>Gracedale Park / Gracedale Park</v>
          </cell>
        </row>
        <row r="67">
          <cell r="A67" t="str">
            <v>Wantirna South 4th XI</v>
          </cell>
        </row>
        <row r="70">
          <cell r="A70" t="str">
            <v>Warrandyte 6th XI</v>
          </cell>
        </row>
        <row r="74">
          <cell r="A74" t="str">
            <v>Lewis Park Reserve / Oval 2</v>
          </cell>
        </row>
      </sheetData>
      <sheetData sheetId="15">
        <row r="13">
          <cell r="A13" t="str">
            <v>30 F Grade (Ian Dench Shield)</v>
          </cell>
        </row>
        <row r="40">
          <cell r="A40" t="str">
            <v>Round 15</v>
          </cell>
        </row>
        <row r="43">
          <cell r="A43" t="str">
            <v>St Andrews 6th XI</v>
          </cell>
        </row>
        <row r="46">
          <cell r="A46" t="str">
            <v>Lilydale 5th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J.W Manson Reserve / West Oval</v>
          </cell>
        </row>
        <row r="51">
          <cell r="A51" t="str">
            <v>South Warrandyte 4th XI</v>
          </cell>
        </row>
        <row r="54">
          <cell r="A54" t="str">
            <v>South Croydon 4th XI</v>
          </cell>
        </row>
        <row r="58">
          <cell r="A58" t="str">
            <v>Croydon Hills Primary School / Croydon Hills Primary School</v>
          </cell>
        </row>
        <row r="59">
          <cell r="A59" t="str">
            <v>Kilsyth 5th XI</v>
          </cell>
        </row>
        <row r="60">
          <cell r="A60" t="str">
            <v>5/242(36)</v>
          </cell>
        </row>
        <row r="62">
          <cell r="A62" t="str">
            <v>Templeton 4th XI</v>
          </cell>
        </row>
        <row r="66">
          <cell r="A66" t="str">
            <v>Elizabeth Bridge Reserve / Elizabeth Bridge Reserve</v>
          </cell>
        </row>
        <row r="67">
          <cell r="A67" t="str">
            <v>Heathwood CC 4th XI</v>
          </cell>
        </row>
        <row r="70">
          <cell r="A70" t="str">
            <v>Mt Evelyn 5th XI</v>
          </cell>
        </row>
        <row r="74">
          <cell r="A74" t="str">
            <v>Greenwood Park / Greenwood Park</v>
          </cell>
        </row>
      </sheetData>
      <sheetData sheetId="16">
        <row r="13">
          <cell r="A13" t="str">
            <v>31 G Grade (John MacMillan Shield)</v>
          </cell>
        </row>
        <row r="40">
          <cell r="A40" t="str">
            <v>Round 15</v>
          </cell>
        </row>
        <row r="43">
          <cell r="A43" t="str">
            <v>Mooroolbark 5th XI Men's</v>
          </cell>
        </row>
        <row r="46">
          <cell r="A46" t="str">
            <v>Montrose 6th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Kiloran Park / Oval 2 - North</v>
          </cell>
        </row>
        <row r="51">
          <cell r="A51" t="str">
            <v>Chirnside Park 5th XI</v>
          </cell>
        </row>
        <row r="54">
          <cell r="A54" t="str">
            <v>Kilsyth 6th XI</v>
          </cell>
        </row>
        <row r="58">
          <cell r="A58" t="str">
            <v>Lilydale Heights College / Lilydale Heights College</v>
          </cell>
        </row>
        <row r="59">
          <cell r="A59" t="str">
            <v>Healesville 4th XI</v>
          </cell>
        </row>
        <row r="60">
          <cell r="A60" t="str">
            <v>7/162(36)</v>
          </cell>
        </row>
        <row r="62">
          <cell r="A62" t="str">
            <v>Lusatia Park 3rd XI</v>
          </cell>
        </row>
        <row r="66">
          <cell r="A66" t="str">
            <v>Don Road Sporting Complex / Don Road #2</v>
          </cell>
        </row>
        <row r="67">
          <cell r="A67" t="str">
            <v>Hoddles Creek 2nd XI</v>
          </cell>
        </row>
        <row r="70">
          <cell r="A70" t="str">
            <v>Wandin CC 3rd XI</v>
          </cell>
        </row>
        <row r="74">
          <cell r="A74" t="str">
            <v>Wesburn Park / West Oval</v>
          </cell>
        </row>
      </sheetData>
      <sheetData sheetId="17">
        <row r="13">
          <cell r="A13" t="str">
            <v>32 H Grade (Timothy Court Shield)</v>
          </cell>
        </row>
        <row r="40">
          <cell r="A40" t="str">
            <v>Round 15</v>
          </cell>
        </row>
        <row r="43">
          <cell r="A43" t="str">
            <v>Eastfield 3rd XI</v>
          </cell>
        </row>
        <row r="46">
          <cell r="A46" t="str">
            <v>Wonga Park CC 6th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Dorset Recreation Reserve / Oval 2 - West</v>
          </cell>
        </row>
        <row r="51">
          <cell r="A51" t="str">
            <v>Norwood CC 6th XI</v>
          </cell>
        </row>
        <row r="54">
          <cell r="A54" t="str">
            <v>St Andrews 7th XI</v>
          </cell>
        </row>
        <row r="58">
          <cell r="A58" t="str">
            <v>Barngeong Reserve / Oval 2</v>
          </cell>
        </row>
        <row r="59">
          <cell r="A59" t="str">
            <v>Warranwood 5XI</v>
          </cell>
        </row>
        <row r="60">
          <cell r="A60" t="str">
            <v>5/142(36)</v>
          </cell>
        </row>
        <row r="62">
          <cell r="A62" t="str">
            <v>East Ringwood 5XI</v>
          </cell>
        </row>
        <row r="66">
          <cell r="A66" t="str">
            <v>Lipscombe Park / Lipscombe Park</v>
          </cell>
        </row>
        <row r="67">
          <cell r="A67">
            <v>0</v>
          </cell>
        </row>
        <row r="70">
          <cell r="A70" t="str">
            <v>North Ringwood 5th XI</v>
          </cell>
        </row>
        <row r="74">
          <cell r="A74" t="str">
            <v>0475451101playhq@rdca.com</v>
          </cell>
        </row>
      </sheetData>
      <sheetData sheetId="18">
        <row r="13">
          <cell r="A13" t="str">
            <v>33 I Grade (Tony Gawne Shield)</v>
          </cell>
        </row>
        <row r="40">
          <cell r="A40" t="str">
            <v>Round 15</v>
          </cell>
        </row>
        <row r="43">
          <cell r="A43" t="str">
            <v>South Croydon 5th XI</v>
          </cell>
        </row>
        <row r="46">
          <cell r="A46" t="str">
            <v>Warrandyte 7th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Ringwood Secondary College / Ringwood Secondary College</v>
          </cell>
        </row>
        <row r="51">
          <cell r="A51" t="str">
            <v>Yarra Junction 4thXI</v>
          </cell>
        </row>
        <row r="54">
          <cell r="A54" t="str">
            <v>Croydon Ranges CC 6th XI</v>
          </cell>
        </row>
        <row r="58">
          <cell r="A58" t="str">
            <v>Wesburn Park / East Oval</v>
          </cell>
        </row>
        <row r="59">
          <cell r="A59" t="str">
            <v>Warranwood 6XI</v>
          </cell>
        </row>
        <row r="60">
          <cell r="A60" t="str">
            <v>2/145(23)</v>
          </cell>
        </row>
        <row r="62">
          <cell r="A62" t="str">
            <v>Yarra Glen Senior Men 3rd XI</v>
          </cell>
        </row>
        <row r="66">
          <cell r="A66" t="str">
            <v>Croydon Primary School / Croydon Primary School</v>
          </cell>
        </row>
        <row r="67">
          <cell r="A67">
            <v>0</v>
          </cell>
        </row>
        <row r="70">
          <cell r="A70" t="str">
            <v>Seville Burras 5XI</v>
          </cell>
        </row>
        <row r="74">
          <cell r="A74" t="str">
            <v>0475451101playhq@rdca.com</v>
          </cell>
        </row>
      </sheetData>
      <sheetData sheetId="19">
        <row r="13">
          <cell r="A13" t="str">
            <v>34 J Grade (Gregor Mason Shield)</v>
          </cell>
        </row>
        <row r="40">
          <cell r="A40" t="str">
            <v>Round 15</v>
          </cell>
        </row>
        <row r="43">
          <cell r="A43" t="str">
            <v>Wonga Park CC 7th XI</v>
          </cell>
        </row>
        <row r="46">
          <cell r="A46" t="str">
            <v>Ainslie Park 5th XI</v>
          </cell>
        </row>
        <row r="48">
          <cell r="A48" t="str">
            <v>One Day</v>
          </cell>
        </row>
        <row r="49">
          <cell r="A49" t="str">
            <v>01:00 PM, Sat, 17 Feb 24</v>
          </cell>
        </row>
        <row r="50">
          <cell r="A50" t="str">
            <v>Kinley Estate Oval / Kinley Estate Oval</v>
          </cell>
        </row>
        <row r="51">
          <cell r="A51" t="str">
            <v>St Andrews 8th XI</v>
          </cell>
        </row>
        <row r="54">
          <cell r="A54" t="str">
            <v>Templeton 5th XI</v>
          </cell>
        </row>
        <row r="58">
          <cell r="A58" t="str">
            <v>Arrabri Oval / Arrabri Oval</v>
          </cell>
        </row>
        <row r="59">
          <cell r="A59" t="str">
            <v>Wantirna 2nd XI</v>
          </cell>
        </row>
        <row r="60">
          <cell r="A60" t="str">
            <v>10/170(33.5)</v>
          </cell>
        </row>
        <row r="62">
          <cell r="A62" t="str">
            <v>Bayswater Park 4th X1</v>
          </cell>
        </row>
        <row r="66">
          <cell r="A66" t="str">
            <v>Schultz Reserve / Schultz Reserve</v>
          </cell>
        </row>
        <row r="67">
          <cell r="A67">
            <v>0</v>
          </cell>
        </row>
        <row r="70">
          <cell r="A70" t="str">
            <v>0475451101playhq@rdca.com</v>
          </cell>
        </row>
        <row r="74">
          <cell r="A74" t="str">
            <v>Timothy CourtSecretary</v>
          </cell>
        </row>
      </sheetData>
      <sheetData sheetId="20">
        <row r="2">
          <cell r="A2" t="str">
            <v>Adam Kuklych</v>
          </cell>
        </row>
        <row r="3">
          <cell r="A3" t="str">
            <v>Andy Laws</v>
          </cell>
        </row>
        <row r="4">
          <cell r="A4" t="str">
            <v>Andy Tonkin</v>
          </cell>
        </row>
        <row r="5">
          <cell r="A5" t="str">
            <v>Anthony Crowe</v>
          </cell>
        </row>
        <row r="6">
          <cell r="A6" t="str">
            <v>Barry Johnson</v>
          </cell>
        </row>
        <row r="7">
          <cell r="A7" t="str">
            <v>Eddie Wu</v>
          </cell>
        </row>
        <row r="8">
          <cell r="A8" t="str">
            <v>Eli Hayes</v>
          </cell>
        </row>
        <row r="9">
          <cell r="A9" t="str">
            <v>Harminder Singh</v>
          </cell>
        </row>
        <row r="10">
          <cell r="A10" t="str">
            <v>Ian McCallum</v>
          </cell>
        </row>
        <row r="11">
          <cell r="A11" t="str">
            <v>John Hansen</v>
          </cell>
        </row>
        <row r="12">
          <cell r="A12" t="str">
            <v>John Ward</v>
          </cell>
        </row>
        <row r="13">
          <cell r="A13" t="str">
            <v>Jordan Russell</v>
          </cell>
        </row>
        <row r="14">
          <cell r="A14" t="str">
            <v>Laurie Keogh</v>
          </cell>
        </row>
        <row r="15">
          <cell r="A15" t="str">
            <v>Les Cochrane</v>
          </cell>
        </row>
        <row r="16">
          <cell r="A16" t="str">
            <v>Lothar Pilz</v>
          </cell>
        </row>
        <row r="17">
          <cell r="A17" t="str">
            <v>Mark Bullen</v>
          </cell>
        </row>
        <row r="18">
          <cell r="A18" t="str">
            <v>Martien Pruysers</v>
          </cell>
        </row>
        <row r="19">
          <cell r="A19" t="str">
            <v>Martin Clohesy</v>
          </cell>
        </row>
        <row r="20">
          <cell r="A20" t="str">
            <v>Martin McCaw</v>
          </cell>
        </row>
        <row r="21">
          <cell r="A21" t="str">
            <v>Michael Sweeney</v>
          </cell>
        </row>
        <row r="22">
          <cell r="A22" t="str">
            <v>Noah Coles</v>
          </cell>
        </row>
        <row r="23">
          <cell r="A23" t="str">
            <v>Noel Gilbert</v>
          </cell>
        </row>
        <row r="24">
          <cell r="A24" t="str">
            <v>Paul Denton</v>
          </cell>
        </row>
        <row r="25">
          <cell r="A25" t="str">
            <v>Ray Baird</v>
          </cell>
        </row>
        <row r="26">
          <cell r="A26" t="str">
            <v>Russell Bennett</v>
          </cell>
        </row>
        <row r="27">
          <cell r="A27" t="str">
            <v>Shawn Everitt</v>
          </cell>
        </row>
        <row r="28">
          <cell r="A28" t="str">
            <v>Stephen Russell</v>
          </cell>
        </row>
        <row r="29">
          <cell r="A29" t="str">
            <v>Tony Lyon</v>
          </cell>
        </row>
        <row r="30">
          <cell r="A30" t="str">
            <v>Will Reed</v>
          </cell>
        </row>
        <row r="31">
          <cell r="A31" t="str">
            <v>Ethan Alderman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D262-5D76-43AB-AEF2-FA8D20E6ABC9}">
  <dimension ref="B1:F161"/>
  <sheetViews>
    <sheetView tabSelected="1" topLeftCell="A4" zoomScale="80" zoomScaleNormal="80" workbookViewId="0">
      <selection activeCell="C16" sqref="C16"/>
    </sheetView>
  </sheetViews>
  <sheetFormatPr defaultRowHeight="14.4" x14ac:dyDescent="0.3"/>
  <cols>
    <col min="1" max="1" width="0.77734375" customWidth="1"/>
    <col min="2" max="3" width="27.77734375" customWidth="1"/>
    <col min="4" max="4" width="33.77734375" customWidth="1"/>
    <col min="5" max="6" width="30.5546875" customWidth="1"/>
  </cols>
  <sheetData>
    <row r="1" spans="2:6" ht="3.6" customHeight="1" thickBot="1" x14ac:dyDescent="0.35"/>
    <row r="2" spans="2:6" ht="24" thickBot="1" x14ac:dyDescent="0.5">
      <c r="B2" s="1" t="s">
        <v>0</v>
      </c>
      <c r="C2" s="2"/>
      <c r="D2" s="2"/>
      <c r="E2" s="2"/>
      <c r="F2" s="3"/>
    </row>
    <row r="3" spans="2:6" ht="15" thickBot="1" x14ac:dyDescent="0.35">
      <c r="B3" s="4"/>
    </row>
    <row r="4" spans="2:6" ht="18.600000000000001" thickBot="1" x14ac:dyDescent="0.35">
      <c r="B4" s="5" t="s">
        <v>1</v>
      </c>
      <c r="C4" s="6"/>
      <c r="D4" s="7" t="s">
        <v>2</v>
      </c>
      <c r="E4" s="8" t="s">
        <v>3</v>
      </c>
      <c r="F4" s="8" t="s">
        <v>4</v>
      </c>
    </row>
    <row r="5" spans="2:6" ht="16.2" thickBot="1" x14ac:dyDescent="0.35"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</row>
    <row r="6" spans="2:6" ht="15.6" customHeight="1" x14ac:dyDescent="0.3">
      <c r="B6" s="10" t="s">
        <v>10</v>
      </c>
      <c r="C6" s="10" t="s">
        <v>11</v>
      </c>
      <c r="D6" s="10" t="s">
        <v>12</v>
      </c>
      <c r="E6" s="10" t="s">
        <v>13</v>
      </c>
      <c r="F6" s="10"/>
    </row>
    <row r="7" spans="2:6" ht="14.4" customHeight="1" x14ac:dyDescent="0.3">
      <c r="B7" s="11" t="s">
        <v>10</v>
      </c>
      <c r="C7" s="11" t="s">
        <v>11</v>
      </c>
      <c r="D7" s="12" t="s">
        <v>14</v>
      </c>
      <c r="E7" s="13" t="s">
        <v>15</v>
      </c>
      <c r="F7" s="13"/>
    </row>
    <row r="8" spans="2:6" ht="15.6" customHeight="1" thickBot="1" x14ac:dyDescent="0.35"/>
    <row r="9" spans="2:6" ht="18.600000000000001" thickBot="1" x14ac:dyDescent="0.35">
      <c r="B9" s="14" t="s">
        <v>16</v>
      </c>
      <c r="C9" s="15"/>
      <c r="D9" s="16" t="s">
        <v>2</v>
      </c>
      <c r="E9" s="16" t="s">
        <v>3</v>
      </c>
      <c r="F9" s="16" t="s">
        <v>4</v>
      </c>
    </row>
    <row r="10" spans="2:6" ht="16.2" thickBot="1" x14ac:dyDescent="0.35">
      <c r="B10" s="17" t="s">
        <v>5</v>
      </c>
      <c r="C10" s="17" t="s">
        <v>6</v>
      </c>
      <c r="D10" s="17" t="s">
        <v>7</v>
      </c>
      <c r="E10" s="9" t="s">
        <v>8</v>
      </c>
      <c r="F10" s="9" t="s">
        <v>9</v>
      </c>
    </row>
    <row r="11" spans="2:6" x14ac:dyDescent="0.3">
      <c r="B11" s="18" t="s">
        <v>17</v>
      </c>
      <c r="C11" s="10" t="s">
        <v>18</v>
      </c>
      <c r="D11" s="19" t="s">
        <v>19</v>
      </c>
      <c r="E11" s="10" t="s">
        <v>20</v>
      </c>
      <c r="F11" s="10"/>
    </row>
    <row r="12" spans="2:6" x14ac:dyDescent="0.3">
      <c r="B12" s="11" t="s">
        <v>17</v>
      </c>
      <c r="C12" s="11" t="s">
        <v>18</v>
      </c>
      <c r="D12" s="12" t="s">
        <v>21</v>
      </c>
      <c r="E12" s="13" t="s">
        <v>22</v>
      </c>
      <c r="F12" s="13"/>
    </row>
    <row r="13" spans="2:6" ht="14.4" customHeight="1" thickBot="1" x14ac:dyDescent="0.35">
      <c r="E13" s="20"/>
    </row>
    <row r="14" spans="2:6" ht="18.600000000000001" thickBot="1" x14ac:dyDescent="0.35">
      <c r="B14" s="21" t="s">
        <v>23</v>
      </c>
      <c r="C14" s="22"/>
      <c r="D14" s="23" t="s">
        <v>2</v>
      </c>
      <c r="E14" s="23" t="s">
        <v>3</v>
      </c>
      <c r="F14" s="23" t="s">
        <v>4</v>
      </c>
    </row>
    <row r="15" spans="2:6" ht="16.2" thickBot="1" x14ac:dyDescent="0.35">
      <c r="B15" s="17" t="s">
        <v>5</v>
      </c>
      <c r="C15" s="17" t="s">
        <v>6</v>
      </c>
      <c r="D15" s="17" t="s">
        <v>7</v>
      </c>
      <c r="E15" s="9" t="s">
        <v>8</v>
      </c>
      <c r="F15" s="9" t="s">
        <v>9</v>
      </c>
    </row>
    <row r="16" spans="2:6" x14ac:dyDescent="0.3">
      <c r="B16" s="10" t="s">
        <v>24</v>
      </c>
      <c r="C16" s="10" t="s">
        <v>25</v>
      </c>
      <c r="D16" s="19" t="s">
        <v>26</v>
      </c>
      <c r="E16" s="10" t="s">
        <v>27</v>
      </c>
      <c r="F16" s="10"/>
    </row>
    <row r="17" spans="2:6" x14ac:dyDescent="0.3">
      <c r="B17" s="11" t="s">
        <v>24</v>
      </c>
      <c r="C17" s="11" t="s">
        <v>25</v>
      </c>
      <c r="D17" s="12" t="s">
        <v>14</v>
      </c>
      <c r="E17" s="13" t="s">
        <v>28</v>
      </c>
      <c r="F17" s="13"/>
    </row>
    <row r="18" spans="2:6" ht="14.4" customHeight="1" thickBot="1" x14ac:dyDescent="0.35"/>
    <row r="19" spans="2:6" ht="18.600000000000001" thickBot="1" x14ac:dyDescent="0.35">
      <c r="B19" s="24" t="s">
        <v>29</v>
      </c>
      <c r="C19" s="25"/>
      <c r="D19" s="26" t="s">
        <v>2</v>
      </c>
      <c r="E19" s="26" t="s">
        <v>3</v>
      </c>
      <c r="F19" s="26" t="s">
        <v>4</v>
      </c>
    </row>
    <row r="20" spans="2:6" ht="16.2" thickBot="1" x14ac:dyDescent="0.35">
      <c r="B20" s="17" t="s">
        <v>5</v>
      </c>
      <c r="C20" s="17" t="s">
        <v>6</v>
      </c>
      <c r="D20" s="17" t="s">
        <v>7</v>
      </c>
      <c r="E20" s="9" t="s">
        <v>8</v>
      </c>
      <c r="F20" s="9" t="s">
        <v>9</v>
      </c>
    </row>
    <row r="21" spans="2:6" x14ac:dyDescent="0.3">
      <c r="B21" s="10" t="s">
        <v>30</v>
      </c>
      <c r="C21" s="10" t="s">
        <v>31</v>
      </c>
      <c r="D21" s="19" t="s">
        <v>32</v>
      </c>
      <c r="E21" s="10" t="s">
        <v>33</v>
      </c>
      <c r="F21" s="10"/>
    </row>
    <row r="22" spans="2:6" x14ac:dyDescent="0.3">
      <c r="B22" s="11" t="s">
        <v>30</v>
      </c>
      <c r="C22" s="11" t="s">
        <v>31</v>
      </c>
      <c r="D22" s="12" t="s">
        <v>14</v>
      </c>
      <c r="E22" s="13" t="s">
        <v>34</v>
      </c>
      <c r="F22" s="13"/>
    </row>
    <row r="23" spans="2:6" ht="15" thickBot="1" x14ac:dyDescent="0.35"/>
    <row r="24" spans="2:6" ht="18.600000000000001" thickBot="1" x14ac:dyDescent="0.35">
      <c r="B24" s="27" t="s">
        <v>35</v>
      </c>
      <c r="C24" s="28"/>
      <c r="D24" s="29" t="s">
        <v>2</v>
      </c>
      <c r="E24" s="29" t="s">
        <v>3</v>
      </c>
      <c r="F24" s="29" t="s">
        <v>4</v>
      </c>
    </row>
    <row r="25" spans="2:6" ht="16.2" thickBot="1" x14ac:dyDescent="0.35">
      <c r="B25" s="17" t="s">
        <v>5</v>
      </c>
      <c r="C25" s="17" t="s">
        <v>6</v>
      </c>
      <c r="D25" s="17" t="s">
        <v>7</v>
      </c>
      <c r="E25" s="9" t="s">
        <v>36</v>
      </c>
      <c r="F25" s="9" t="s">
        <v>9</v>
      </c>
    </row>
    <row r="26" spans="2:6" x14ac:dyDescent="0.3">
      <c r="B26" s="10" t="s">
        <v>37</v>
      </c>
      <c r="C26" s="10" t="s">
        <v>38</v>
      </c>
      <c r="D26" s="19" t="s">
        <v>39</v>
      </c>
      <c r="E26" s="10" t="s">
        <v>40</v>
      </c>
      <c r="F26" s="10"/>
    </row>
    <row r="27" spans="2:6" x14ac:dyDescent="0.3">
      <c r="B27" s="11" t="s">
        <v>37</v>
      </c>
      <c r="C27" s="11" t="s">
        <v>38</v>
      </c>
      <c r="D27" s="12" t="s">
        <v>41</v>
      </c>
      <c r="E27" s="13" t="s">
        <v>42</v>
      </c>
      <c r="F27" s="13"/>
    </row>
    <row r="28" spans="2:6" ht="15" thickBot="1" x14ac:dyDescent="0.35"/>
    <row r="29" spans="2:6" ht="18.600000000000001" thickBot="1" x14ac:dyDescent="0.35">
      <c r="B29" s="24" t="s">
        <v>43</v>
      </c>
      <c r="C29" s="25"/>
      <c r="D29" s="26" t="s">
        <v>2</v>
      </c>
      <c r="E29" s="26" t="s">
        <v>3</v>
      </c>
      <c r="F29" s="26" t="s">
        <v>4</v>
      </c>
    </row>
    <row r="30" spans="2:6" ht="16.2" thickBot="1" x14ac:dyDescent="0.35">
      <c r="B30" s="17" t="s">
        <v>5</v>
      </c>
      <c r="C30" s="17" t="s">
        <v>6</v>
      </c>
      <c r="D30" s="17" t="s">
        <v>7</v>
      </c>
      <c r="E30" s="9" t="s">
        <v>8</v>
      </c>
      <c r="F30" s="9" t="s">
        <v>9</v>
      </c>
    </row>
    <row r="31" spans="2:6" x14ac:dyDescent="0.3">
      <c r="B31" s="10" t="s">
        <v>44</v>
      </c>
      <c r="C31" s="10" t="s">
        <v>45</v>
      </c>
      <c r="D31" s="19" t="s">
        <v>46</v>
      </c>
      <c r="E31" s="10" t="s">
        <v>47</v>
      </c>
      <c r="F31" s="10"/>
    </row>
    <row r="32" spans="2:6" x14ac:dyDescent="0.3">
      <c r="B32" s="11" t="s">
        <v>30</v>
      </c>
      <c r="C32" s="11" t="s">
        <v>31</v>
      </c>
      <c r="D32" s="12" t="s">
        <v>48</v>
      </c>
      <c r="E32" s="13" t="s">
        <v>49</v>
      </c>
      <c r="F32" s="13"/>
    </row>
    <row r="33" spans="2:6" x14ac:dyDescent="0.3">
      <c r="B33" s="30"/>
      <c r="C33" s="30"/>
      <c r="D33" s="20"/>
      <c r="E33" s="20"/>
      <c r="F33" s="20"/>
    </row>
    <row r="34" spans="2:6" ht="15" thickBot="1" x14ac:dyDescent="0.35"/>
    <row r="35" spans="2:6" ht="18.600000000000001" thickBot="1" x14ac:dyDescent="0.35">
      <c r="B35" s="31" t="s">
        <v>50</v>
      </c>
      <c r="C35" s="32"/>
      <c r="D35" s="33" t="s">
        <v>51</v>
      </c>
      <c r="E35" s="33" t="s">
        <v>3</v>
      </c>
      <c r="F35" s="33" t="s">
        <v>4</v>
      </c>
    </row>
    <row r="36" spans="2:6" ht="16.2" thickBot="1" x14ac:dyDescent="0.35">
      <c r="B36" s="34" t="s">
        <v>5</v>
      </c>
      <c r="C36" s="34" t="s">
        <v>6</v>
      </c>
      <c r="D36" s="34" t="s">
        <v>7</v>
      </c>
      <c r="E36" s="35" t="s">
        <v>36</v>
      </c>
      <c r="F36" s="35" t="s">
        <v>9</v>
      </c>
    </row>
    <row r="37" spans="2:6" x14ac:dyDescent="0.3">
      <c r="B37" s="10" t="s">
        <v>52</v>
      </c>
      <c r="C37" s="10" t="s">
        <v>53</v>
      </c>
      <c r="D37" s="19" t="s">
        <v>54</v>
      </c>
      <c r="E37" s="10" t="s">
        <v>55</v>
      </c>
      <c r="F37" s="10"/>
    </row>
    <row r="38" spans="2:6" x14ac:dyDescent="0.3">
      <c r="B38" s="11" t="s">
        <v>37</v>
      </c>
      <c r="C38" s="11" t="s">
        <v>38</v>
      </c>
      <c r="D38" s="12" t="s">
        <v>14</v>
      </c>
      <c r="E38" s="13" t="s">
        <v>56</v>
      </c>
      <c r="F38" s="13"/>
    </row>
    <row r="39" spans="2:6" ht="15" thickBot="1" x14ac:dyDescent="0.35"/>
    <row r="40" spans="2:6" ht="18.600000000000001" thickBot="1" x14ac:dyDescent="0.35">
      <c r="B40" s="36" t="s">
        <v>57</v>
      </c>
      <c r="C40" s="37"/>
      <c r="D40" s="38" t="s">
        <v>51</v>
      </c>
      <c r="E40" s="38" t="s">
        <v>3</v>
      </c>
      <c r="F40" s="38" t="s">
        <v>4</v>
      </c>
    </row>
    <row r="41" spans="2:6" ht="16.2" thickBot="1" x14ac:dyDescent="0.35">
      <c r="B41" s="34" t="s">
        <v>5</v>
      </c>
      <c r="C41" s="34" t="s">
        <v>6</v>
      </c>
      <c r="D41" s="34" t="s">
        <v>7</v>
      </c>
      <c r="E41" s="35" t="s">
        <v>36</v>
      </c>
      <c r="F41" s="35" t="s">
        <v>9</v>
      </c>
    </row>
    <row r="42" spans="2:6" x14ac:dyDescent="0.3">
      <c r="B42" s="10" t="s">
        <v>58</v>
      </c>
      <c r="C42" s="10" t="s">
        <v>59</v>
      </c>
      <c r="D42" s="19" t="s">
        <v>60</v>
      </c>
      <c r="E42" s="10" t="s">
        <v>61</v>
      </c>
      <c r="F42" s="10"/>
    </row>
    <row r="43" spans="2:6" x14ac:dyDescent="0.3">
      <c r="B43" s="11" t="s">
        <v>37</v>
      </c>
      <c r="C43" s="11" t="s">
        <v>38</v>
      </c>
      <c r="D43" s="12" t="s">
        <v>62</v>
      </c>
      <c r="E43" s="13" t="s">
        <v>63</v>
      </c>
      <c r="F43" s="13"/>
    </row>
    <row r="44" spans="2:6" ht="15" thickBot="1" x14ac:dyDescent="0.35"/>
    <row r="45" spans="2:6" ht="18.600000000000001" thickBot="1" x14ac:dyDescent="0.35">
      <c r="B45" s="39" t="s">
        <v>64</v>
      </c>
      <c r="C45" s="40"/>
      <c r="D45" s="41" t="s">
        <v>51</v>
      </c>
      <c r="E45" s="41" t="s">
        <v>3</v>
      </c>
      <c r="F45" s="41" t="s">
        <v>4</v>
      </c>
    </row>
    <row r="46" spans="2:6" ht="16.2" thickBot="1" x14ac:dyDescent="0.35">
      <c r="B46" s="34" t="s">
        <v>5</v>
      </c>
      <c r="C46" s="34" t="s">
        <v>6</v>
      </c>
      <c r="D46" s="34" t="s">
        <v>7</v>
      </c>
      <c r="E46" s="35" t="s">
        <v>36</v>
      </c>
      <c r="F46" s="35" t="s">
        <v>9</v>
      </c>
    </row>
    <row r="47" spans="2:6" x14ac:dyDescent="0.3">
      <c r="B47" s="10" t="s">
        <v>65</v>
      </c>
      <c r="C47" s="10" t="s">
        <v>66</v>
      </c>
      <c r="D47" s="19" t="s">
        <v>19</v>
      </c>
      <c r="E47" s="10" t="s">
        <v>67</v>
      </c>
      <c r="F47" s="10"/>
    </row>
    <row r="48" spans="2:6" x14ac:dyDescent="0.3">
      <c r="B48" s="11" t="s">
        <v>37</v>
      </c>
      <c r="C48" s="11" t="s">
        <v>38</v>
      </c>
      <c r="D48" s="12" t="s">
        <v>68</v>
      </c>
      <c r="E48" s="13" t="s">
        <v>69</v>
      </c>
      <c r="F48" s="13"/>
    </row>
    <row r="50" spans="2:6" ht="18.600000000000001" hidden="1" thickBot="1" x14ac:dyDescent="0.35">
      <c r="B50" s="42" t="str">
        <f>[1]A!A13</f>
        <v>23 A Grade (Neil Tull Shield)</v>
      </c>
      <c r="C50" s="43"/>
      <c r="D50" s="44" t="str">
        <f>[1]A!A40 &amp; " - " &amp;[1]A!A48</f>
        <v>Semi Finals - 0</v>
      </c>
      <c r="E50" s="44" t="str">
        <f>LEFT([1]A!A49,24)</f>
        <v>0</v>
      </c>
      <c r="F50" s="44" t="str">
        <f>IF(LEN([1]A!A49)&lt;30,"",RIGHT([1]A!A49,24))</f>
        <v/>
      </c>
    </row>
    <row r="51" spans="2:6" ht="16.2" hidden="1" thickBot="1" x14ac:dyDescent="0.35">
      <c r="B51" s="34" t="s">
        <v>5</v>
      </c>
      <c r="C51" s="34" t="s">
        <v>6</v>
      </c>
      <c r="D51" s="34" t="s">
        <v>7</v>
      </c>
      <c r="E51" s="35" t="str">
        <f>"Umpires"&amp;IF(LEN([1]A!A60)&lt;30,""," Day 1")</f>
        <v>Umpires</v>
      </c>
      <c r="F51" s="35" t="str">
        <f>IF(F50="","","Changed Umpires Day 2")</f>
        <v/>
      </c>
    </row>
    <row r="52" spans="2:6" hidden="1" x14ac:dyDescent="0.3">
      <c r="B52" s="10" t="str">
        <f>[1]A!A43</f>
        <v>Seville Burras 3XI</v>
      </c>
      <c r="C52" s="10" t="str">
        <f>[1]A!A46</f>
        <v>Croydon North 2nd XI</v>
      </c>
      <c r="D52" s="19" t="str">
        <f>[1]A!A50</f>
        <v>TBC</v>
      </c>
      <c r="E52" s="10"/>
      <c r="F52" s="10"/>
    </row>
    <row r="53" spans="2:6" hidden="1" x14ac:dyDescent="0.3">
      <c r="B53" s="11" t="str">
        <f>B26</f>
        <v>Norwood CC 2nd XI</v>
      </c>
      <c r="C53" s="11" t="str">
        <f>C26</f>
        <v>East Ringwood 2XI</v>
      </c>
      <c r="D53" s="12" t="str">
        <f>[1]A!A50</f>
        <v>TBC</v>
      </c>
      <c r="E53" s="13"/>
      <c r="F53" s="13"/>
    </row>
    <row r="54" spans="2:6" hidden="1" x14ac:dyDescent="0.3">
      <c r="B54" s="10" t="str">
        <f>[1]A!A51</f>
        <v>Chirnside Park 3rd XI</v>
      </c>
      <c r="C54" s="10" t="str">
        <f>[1]A!A54</f>
        <v>Powelltown 1st XI</v>
      </c>
      <c r="D54" s="19" t="str">
        <f>[1]A!A59</f>
        <v>TBC</v>
      </c>
      <c r="E54" s="10"/>
      <c r="F54" s="10"/>
    </row>
    <row r="55" spans="2:6" hidden="1" x14ac:dyDescent="0.3">
      <c r="B55" s="11" t="e">
        <f>#REF!</f>
        <v>#REF!</v>
      </c>
      <c r="C55" s="11" t="e">
        <f>#REF!</f>
        <v>#REF!</v>
      </c>
      <c r="D55" s="12" t="str">
        <f>[1]A!A59</f>
        <v>TBC</v>
      </c>
      <c r="E55" s="13"/>
      <c r="F55" s="13"/>
    </row>
    <row r="57" spans="2:6" ht="18.600000000000001" hidden="1" thickBot="1" x14ac:dyDescent="0.35">
      <c r="B57" s="45" t="str">
        <f>[1]B!A13</f>
        <v>24 B Grade (Ann Pascoe Shield)</v>
      </c>
      <c r="C57" s="46"/>
      <c r="D57" s="47" t="str">
        <f>[1]B!A40 &amp; " - " &amp;[1]B!A48</f>
        <v>Semi Finals - Semi Final 1</v>
      </c>
      <c r="E57" s="47" t="str">
        <f>LEFT([1]B!A49,24)</f>
        <v>One Day</v>
      </c>
      <c r="F57" s="47" t="str">
        <f>IF(LEN([1]B!A49)&lt;30,"",RIGHT([1]B!A49,24))</f>
        <v/>
      </c>
    </row>
    <row r="58" spans="2:6" ht="16.2" hidden="1" thickBot="1" x14ac:dyDescent="0.35">
      <c r="B58" s="34" t="s">
        <v>5</v>
      </c>
      <c r="C58" s="34" t="s">
        <v>6</v>
      </c>
      <c r="D58" s="34" t="s">
        <v>7</v>
      </c>
      <c r="E58" s="35" t="str">
        <f>"Umpires"&amp;IF(LEN([1]B!A60)&lt;30,""," Day 1")</f>
        <v>Umpires</v>
      </c>
      <c r="F58" s="35" t="str">
        <f>IF(F57="","","Changed Umpires Day 2")</f>
        <v/>
      </c>
    </row>
    <row r="59" spans="2:6" hidden="1" x14ac:dyDescent="0.3">
      <c r="B59" s="10" t="str">
        <f>[1]B!A43</f>
        <v>Ladder Position 1</v>
      </c>
      <c r="C59" s="10" t="str">
        <f>[1]B!A46</f>
        <v>Ladder Position 4</v>
      </c>
      <c r="D59" s="19" t="e">
        <f>LEFT([1]B!A50,FIND("/",[1]B!A50)-2)</f>
        <v>#VALUE!</v>
      </c>
      <c r="E59" s="10"/>
      <c r="F59" s="10"/>
    </row>
    <row r="60" spans="2:6" hidden="1" x14ac:dyDescent="0.3">
      <c r="B60" s="11" t="str">
        <f>B26</f>
        <v>Norwood CC 2nd XI</v>
      </c>
      <c r="C60" s="11" t="str">
        <f>C26</f>
        <v>East Ringwood 2XI</v>
      </c>
      <c r="D60" s="12" t="e">
        <f>IF(D59=MID([1]B!A50,FIND("/",[1]B!A50)+2,40),"",MID([1]B!A50,FIND("/",[1]B!A50)+2,40))</f>
        <v>#VALUE!</v>
      </c>
      <c r="E60" s="13"/>
      <c r="F60" s="13"/>
    </row>
    <row r="61" spans="2:6" hidden="1" x14ac:dyDescent="0.3">
      <c r="B61" s="10" t="str">
        <f>[1]B!A51</f>
        <v>TBC</v>
      </c>
      <c r="C61" s="10" t="str">
        <f>[1]B!A54</f>
        <v>Upcoming</v>
      </c>
      <c r="D61" s="19" t="e">
        <f>LEFT([1]B!A58,FIND("/",[1]B!A58)-2)</f>
        <v>#VALUE!</v>
      </c>
      <c r="E61" s="10"/>
      <c r="F61" s="10"/>
    </row>
    <row r="62" spans="2:6" hidden="1" x14ac:dyDescent="0.3">
      <c r="B62" s="11" t="e">
        <f>#REF!</f>
        <v>#REF!</v>
      </c>
      <c r="C62" s="11" t="e">
        <f>#REF!</f>
        <v>#REF!</v>
      </c>
      <c r="D62" s="12" t="e">
        <f>IF(D61=MID([1]B!A58,FIND("/",[1]B!A58)+2,40),"",MID([1]B!A58,FIND("/",[1]B!A58)+2,40))</f>
        <v>#VALUE!</v>
      </c>
      <c r="E62" s="13"/>
      <c r="F62" s="13"/>
    </row>
    <row r="63" spans="2:6" hidden="1" x14ac:dyDescent="0.3"/>
    <row r="64" spans="2:6" ht="18.600000000000001" hidden="1" thickBot="1" x14ac:dyDescent="0.35">
      <c r="B64" s="48" t="str">
        <f>[1]C!A13</f>
        <v>25 C Grade (D.J. Strachan Shield)</v>
      </c>
      <c r="C64" s="49"/>
      <c r="D64" s="50" t="str">
        <f>[1]C!A40 &amp; " - " &amp;[1]C!A48</f>
        <v>Round 15 - One Day</v>
      </c>
      <c r="E64" s="50" t="str">
        <f>LEFT([1]C!A49,24)</f>
        <v>01:00 PM, Sat, 17 Feb 24</v>
      </c>
      <c r="F64" s="50" t="str">
        <f>IF(LEN([1]C!A49)&lt;30,"",RIGHT([1]C!A49,24))</f>
        <v/>
      </c>
    </row>
    <row r="65" spans="2:6" ht="16.2" hidden="1" thickBot="1" x14ac:dyDescent="0.35">
      <c r="B65" s="34" t="s">
        <v>5</v>
      </c>
      <c r="C65" s="34" t="s">
        <v>6</v>
      </c>
      <c r="D65" s="34" t="s">
        <v>7</v>
      </c>
      <c r="E65" s="35" t="str">
        <f>"Umpires"&amp;IF(LEN([1]C!A60)&lt;30,""," Day 1")</f>
        <v>Umpires</v>
      </c>
      <c r="F65" s="35" t="str">
        <f>IF(F64="","","Changed Umpires Day 2")</f>
        <v/>
      </c>
    </row>
    <row r="66" spans="2:6" hidden="1" x14ac:dyDescent="0.3">
      <c r="B66" s="10" t="str">
        <f>[1]C!A43</f>
        <v>Montrose 5th XI</v>
      </c>
      <c r="C66" s="10" t="str">
        <f>[1]C!A46</f>
        <v>Kilsyth 4th XI</v>
      </c>
      <c r="D66" s="19" t="str">
        <f>LEFT([1]C!A50,FIND("/",[1]C!A50)-2)</f>
        <v>Keith Hume Fraser Reserve</v>
      </c>
      <c r="E66" s="10"/>
      <c r="F66" s="10"/>
    </row>
    <row r="67" spans="2:6" hidden="1" x14ac:dyDescent="0.3">
      <c r="B67" s="11" t="str">
        <f>B26</f>
        <v>Norwood CC 2nd XI</v>
      </c>
      <c r="C67" s="11" t="str">
        <f>C26</f>
        <v>East Ringwood 2XI</v>
      </c>
      <c r="D67" s="12" t="str">
        <f>IF(D66=MID([1]C!A50,FIND("/",[1]C!A50)+2,40),"",MID([1]C!A50,FIND("/",[1]C!A50)+2,40))</f>
        <v>Oval 2 - North</v>
      </c>
      <c r="E67" s="13"/>
      <c r="F67" s="13"/>
    </row>
    <row r="68" spans="2:6" hidden="1" x14ac:dyDescent="0.3">
      <c r="B68" s="10" t="str">
        <f>[1]C!A51</f>
        <v>Bayswater Park 3rd X1</v>
      </c>
      <c r="C68" s="10" t="str">
        <f>[1]C!A54</f>
        <v>Healesville 3rd XI</v>
      </c>
      <c r="D68" s="19" t="str">
        <f>LEFT([1]C!A58,FIND("/",[1]C!A58)-2)</f>
        <v>Sasses Avenue Reserve</v>
      </c>
      <c r="E68" s="10"/>
      <c r="F68" s="10"/>
    </row>
    <row r="69" spans="2:6" hidden="1" x14ac:dyDescent="0.3">
      <c r="B69" s="11" t="e">
        <f>#REF!</f>
        <v>#REF!</v>
      </c>
      <c r="C69" s="11" t="e">
        <f>#REF!</f>
        <v>#REF!</v>
      </c>
      <c r="D69" s="12" t="str">
        <f>IF(D68=MID([1]C!A58,FIND("/",[1]C!A58)+2,40),"",MID([1]C!A58,FIND("/",[1]C!A58)+2,40))</f>
        <v/>
      </c>
      <c r="E69" s="13"/>
      <c r="F69" s="13"/>
    </row>
    <row r="70" spans="2:6" hidden="1" x14ac:dyDescent="0.3">
      <c r="B70" s="10" t="str">
        <f>[1]C!A59</f>
        <v>Coldstream 2ndXI</v>
      </c>
      <c r="C70" s="10" t="str">
        <f>[1]C!A62</f>
        <v>Boronia Hawks 4th XI</v>
      </c>
      <c r="D70" s="19" t="str">
        <f>LEFT([1]C!A66,FIND("/",[1]C!A66)-2)</f>
        <v>Coldstream Recreation Reserve</v>
      </c>
      <c r="E70" s="10"/>
      <c r="F70" s="10"/>
    </row>
    <row r="71" spans="2:6" hidden="1" x14ac:dyDescent="0.3">
      <c r="B71" s="11" t="e">
        <f>#REF!</f>
        <v>#REF!</v>
      </c>
      <c r="C71" s="11" t="e">
        <f>#REF!</f>
        <v>#REF!</v>
      </c>
      <c r="D71" s="12" t="str">
        <f>IF(D70=MID([1]C!A66,FIND("/",[1]C!A66)+2,40),"",MID([1]C!A66,FIND("/",[1]C!A66)+2,40))</f>
        <v>Halle Supple Oval</v>
      </c>
      <c r="E71" s="13"/>
      <c r="F71" s="13"/>
    </row>
    <row r="72" spans="2:6" hidden="1" x14ac:dyDescent="0.3">
      <c r="B72" s="10" t="str">
        <f>[1]C!A67</f>
        <v>Chirnside Park 4th XI</v>
      </c>
      <c r="C72" s="10" t="str">
        <f>[1]C!A70</f>
        <v>Mt Evelyn 4th XI</v>
      </c>
      <c r="D72" s="19" t="str">
        <f>LEFT([1]C!A74,FIND("/",[1]C!A74)-2)</f>
        <v>Kimberley Reserve</v>
      </c>
      <c r="E72" s="10"/>
      <c r="F72" s="10"/>
    </row>
    <row r="73" spans="2:6" ht="15" hidden="1" thickBot="1" x14ac:dyDescent="0.35">
      <c r="B73" s="51" t="e">
        <f>#REF!</f>
        <v>#REF!</v>
      </c>
      <c r="C73" s="51" t="e">
        <f>#REF!</f>
        <v>#REF!</v>
      </c>
      <c r="D73" s="52" t="str">
        <f>IF(D72=MID([1]C!A74,FIND("/",[1]C!A74)+2,40),"",MID([1]C!A74,FIND("/",[1]C!A74)+2,40))</f>
        <v>#2 Oval</v>
      </c>
      <c r="E73" s="52"/>
      <c r="F73" s="52"/>
    </row>
    <row r="74" spans="2:6" hidden="1" x14ac:dyDescent="0.3"/>
    <row r="75" spans="2:6" ht="18.600000000000001" hidden="1" thickBot="1" x14ac:dyDescent="0.35">
      <c r="B75" s="53" t="str">
        <f>[1]D!A13</f>
        <v>26 D Grade (Adrian Hammond Shield)</v>
      </c>
      <c r="C75" s="54"/>
      <c r="D75" s="55" t="str">
        <f>[1]D!A40 &amp; " - " &amp;[1]D!A48</f>
        <v>Round 15 - One Day</v>
      </c>
      <c r="E75" s="55" t="str">
        <f>LEFT([1]D!A49,24)</f>
        <v>01:00 PM, Sat, 17 Feb 24</v>
      </c>
      <c r="F75" s="55" t="str">
        <f>IF(LEN([1]D!A49)&lt;30,"",RIGHT([1]D!A49,24))</f>
        <v/>
      </c>
    </row>
    <row r="76" spans="2:6" ht="16.2" hidden="1" thickBot="1" x14ac:dyDescent="0.35">
      <c r="B76" s="34" t="s">
        <v>5</v>
      </c>
      <c r="C76" s="34" t="s">
        <v>6</v>
      </c>
      <c r="D76" s="34" t="s">
        <v>7</v>
      </c>
      <c r="E76" s="35" t="str">
        <f>"Umpires"&amp;IF(LEN([1]D!A60)&lt;30,""," Day 1")</f>
        <v>Umpires</v>
      </c>
      <c r="F76" s="35" t="str">
        <f>IF(F75="","","Changed Umpires Day 2")</f>
        <v/>
      </c>
    </row>
    <row r="77" spans="2:6" hidden="1" x14ac:dyDescent="0.3">
      <c r="B77" s="10" t="str">
        <f>[1]D!A43</f>
        <v>Yarra Glen Senior Men 2nd XI</v>
      </c>
      <c r="C77" s="10" t="str">
        <f>[1]D!A46</f>
        <v>St Andrews 5th XI</v>
      </c>
      <c r="D77" s="19" t="str">
        <f>LEFT([1]D!A50,FIND("/",[1]D!A50)-2)</f>
        <v>Yarra Glen Recreation Reserve</v>
      </c>
      <c r="E77" s="10"/>
      <c r="F77" s="10"/>
    </row>
    <row r="78" spans="2:6" hidden="1" x14ac:dyDescent="0.3">
      <c r="B78" s="11" t="str">
        <f>B26</f>
        <v>Norwood CC 2nd XI</v>
      </c>
      <c r="C78" s="11" t="str">
        <f>C26</f>
        <v>East Ringwood 2XI</v>
      </c>
      <c r="D78" s="12" t="str">
        <f>IF(D77=MID([1]D!A50,FIND("/",[1]D!A50)+2,40),"",MID([1]D!A50,FIND("/",[1]D!A50)+2,40))</f>
        <v>Yarra Glen #2</v>
      </c>
      <c r="E78" s="13"/>
      <c r="F78" s="13"/>
    </row>
    <row r="79" spans="2:6" hidden="1" x14ac:dyDescent="0.3">
      <c r="B79" s="10" t="str">
        <f>[1]D!A51</f>
        <v>Warrandyte 5th XI</v>
      </c>
      <c r="C79" s="10" t="str">
        <f>[1]D!A54</f>
        <v>Warranwood 4XI</v>
      </c>
      <c r="D79" s="19" t="str">
        <f>LEFT([1]D!A58,FIND("/",[1]D!A58)-2)</f>
        <v>Warrandyte High School</v>
      </c>
      <c r="E79" s="10"/>
      <c r="F79" s="10"/>
    </row>
    <row r="80" spans="2:6" hidden="1" x14ac:dyDescent="0.3">
      <c r="B80" s="11" t="e">
        <f>#REF!</f>
        <v>#REF!</v>
      </c>
      <c r="C80" s="11" t="e">
        <f>#REF!</f>
        <v>#REF!</v>
      </c>
      <c r="D80" s="12" t="str">
        <f>IF(D79=MID([1]D!A58,FIND("/",[1]D!A58)+2,40),"",MID([1]D!A58,FIND("/",[1]D!A58)+2,40))</f>
        <v/>
      </c>
      <c r="E80" s="13"/>
      <c r="F80" s="13"/>
    </row>
    <row r="81" spans="2:6" hidden="1" x14ac:dyDescent="0.3">
      <c r="B81" s="10" t="str">
        <f>[1]D!A59</f>
        <v>East Ringwood 4XI</v>
      </c>
      <c r="C81" s="10" t="str">
        <f>[1]D!A62</f>
        <v>Yarra Junction 3rdXI</v>
      </c>
      <c r="D81" s="19" t="str">
        <f>LEFT([1]D!A66,FIND("/",[1]D!A66)-2)</f>
        <v>Dorset Recreation Reserve</v>
      </c>
      <c r="E81" s="10"/>
      <c r="F81" s="10"/>
    </row>
    <row r="82" spans="2:6" hidden="1" x14ac:dyDescent="0.3">
      <c r="B82" s="11" t="e">
        <f>#REF!</f>
        <v>#REF!</v>
      </c>
      <c r="C82" s="11" t="e">
        <f>#REF!</f>
        <v>#REF!</v>
      </c>
      <c r="D82" s="12" t="str">
        <f>IF(D81=MID([1]D!A66,FIND("/",[1]D!A66)+2,40),"",MID([1]D!A66,FIND("/",[1]D!A66)+2,40))</f>
        <v>Oval 1 - East</v>
      </c>
      <c r="E82" s="13"/>
      <c r="F82" s="13"/>
    </row>
    <row r="83" spans="2:6" hidden="1" x14ac:dyDescent="0.3">
      <c r="B83" s="10" t="str">
        <f>[1]D!A67</f>
        <v>Lilydale 4th XI</v>
      </c>
      <c r="C83" s="10" t="str">
        <f>[1]D!A70</f>
        <v>Wonga Park CC 5th XI</v>
      </c>
      <c r="D83" s="19" t="str">
        <f>LEFT([1]D!A74,FIND("/",[1]D!A74)-2)</f>
        <v>Gateway Reserve</v>
      </c>
      <c r="E83" s="10"/>
      <c r="F83" s="10"/>
    </row>
    <row r="84" spans="2:6" ht="15" hidden="1" thickBot="1" x14ac:dyDescent="0.35">
      <c r="B84" s="51" t="e">
        <f>#REF!</f>
        <v>#REF!</v>
      </c>
      <c r="C84" s="51" t="e">
        <f>#REF!</f>
        <v>#REF!</v>
      </c>
      <c r="D84" s="52" t="str">
        <f>IF(D83=MID([1]D!A74,FIND("/",[1]D!A74)+2,40),"",MID([1]D!A74,FIND("/",[1]D!A74)+2,40))</f>
        <v/>
      </c>
      <c r="E84" s="52"/>
      <c r="F84" s="52"/>
    </row>
    <row r="85" spans="2:6" hidden="1" x14ac:dyDescent="0.3"/>
    <row r="86" spans="2:6" ht="18.600000000000001" hidden="1" thickBot="1" x14ac:dyDescent="0.35">
      <c r="B86" s="56" t="str">
        <f>[1]E!A13</f>
        <v>27 E Grade (Stuart Minetti Shield)</v>
      </c>
      <c r="C86" s="57"/>
      <c r="D86" s="58" t="str">
        <f>[1]E!A40 &amp; " - " &amp;[1]E!A48</f>
        <v>Round 15 - One Day</v>
      </c>
      <c r="E86" s="58" t="str">
        <f>LEFT([1]E!A49,24)</f>
        <v>01:00 PM, Sat, 17 Feb 24</v>
      </c>
      <c r="F86" s="58" t="str">
        <f>IF(LEN([1]E!A49)&lt;30,"",RIGHT([1]E!A49,24))</f>
        <v/>
      </c>
    </row>
    <row r="87" spans="2:6" ht="16.2" hidden="1" thickBot="1" x14ac:dyDescent="0.35">
      <c r="B87" s="34" t="s">
        <v>5</v>
      </c>
      <c r="C87" s="34" t="s">
        <v>6</v>
      </c>
      <c r="D87" s="34" t="s">
        <v>7</v>
      </c>
      <c r="E87" s="35" t="str">
        <f>"Umpires"&amp;IF(LEN([1]E!A60)&lt;30,""," Day 1")</f>
        <v>Umpires</v>
      </c>
      <c r="F87" s="35" t="str">
        <f>IF(F86="","","Changed Umpires Day 2")</f>
        <v/>
      </c>
    </row>
    <row r="88" spans="2:6" hidden="1" x14ac:dyDescent="0.3">
      <c r="B88" s="10" t="str">
        <f>[1]E!A43</f>
        <v>Norwood CC 5th XI</v>
      </c>
      <c r="C88" s="10" t="str">
        <f>[1]E!A46</f>
        <v>Seville Burras 4XI</v>
      </c>
      <c r="D88" s="19" t="str">
        <f>LEFT([1]E!A50,FIND("/",[1]E!A50)-2)</f>
        <v>Barngeong Reserve</v>
      </c>
      <c r="E88" s="10"/>
      <c r="F88" s="10"/>
    </row>
    <row r="89" spans="2:6" hidden="1" x14ac:dyDescent="0.3">
      <c r="B89" s="11" t="str">
        <f>B26</f>
        <v>Norwood CC 2nd XI</v>
      </c>
      <c r="C89" s="11" t="str">
        <f>C26</f>
        <v>East Ringwood 2XI</v>
      </c>
      <c r="D89" s="12" t="str">
        <f>IF(D88=MID([1]E!A50,FIND("/",[1]E!A50)+2,40),"",MID([1]E!A50,FIND("/",[1]E!A50)+2,40))</f>
        <v>Oval 1</v>
      </c>
      <c r="E89" s="13"/>
      <c r="F89" s="13"/>
    </row>
    <row r="90" spans="2:6" hidden="1" x14ac:dyDescent="0.3">
      <c r="B90" s="10" t="str">
        <f>[1]E!A51</f>
        <v>Croydon Ranges CC 5th XI</v>
      </c>
      <c r="C90" s="10" t="str">
        <f>[1]E!A54</f>
        <v>Wantirna 1st XI</v>
      </c>
      <c r="D90" s="19" t="str">
        <f>LEFT([1]E!A58,FIND("/",[1]E!A58)-2)</f>
        <v>Melba College - Junior Campus</v>
      </c>
      <c r="E90" s="10"/>
      <c r="F90" s="10"/>
    </row>
    <row r="91" spans="2:6" hidden="1" x14ac:dyDescent="0.3">
      <c r="B91" s="11" t="e">
        <f>#REF!</f>
        <v>#REF!</v>
      </c>
      <c r="C91" s="11" t="e">
        <f>#REF!</f>
        <v>#REF!</v>
      </c>
      <c r="D91" s="12" t="str">
        <f>IF(D90=MID([1]E!A58,FIND("/",[1]E!A58)+2,40),"",MID([1]E!A58,FIND("/",[1]E!A58)+2,40))</f>
        <v/>
      </c>
      <c r="E91" s="13"/>
      <c r="F91" s="13"/>
    </row>
    <row r="92" spans="2:6" hidden="1" x14ac:dyDescent="0.3">
      <c r="B92" s="10" t="str">
        <f>[1]E!A59</f>
        <v>Ainslie Park 4th XI</v>
      </c>
      <c r="C92" s="10" t="str">
        <f>[1]E!A62</f>
        <v>Mooroolbark 4th XI Men's</v>
      </c>
      <c r="D92" s="19" t="str">
        <f>LEFT([1]E!A66,FIND("/",[1]E!A66)-2)</f>
        <v>Gracedale Park</v>
      </c>
      <c r="E92" s="10"/>
      <c r="F92" s="10"/>
    </row>
    <row r="93" spans="2:6" hidden="1" x14ac:dyDescent="0.3">
      <c r="B93" s="11" t="e">
        <f>#REF!</f>
        <v>#REF!</v>
      </c>
      <c r="C93" s="11" t="e">
        <f>#REF!</f>
        <v>#REF!</v>
      </c>
      <c r="D93" s="12" t="str">
        <f>IF(D92=MID([1]E!A66,FIND("/",[1]E!A66)+2,40),"",MID([1]E!A66,FIND("/",[1]E!A66)+2,40))</f>
        <v/>
      </c>
      <c r="E93" s="13"/>
      <c r="F93" s="13"/>
    </row>
    <row r="94" spans="2:6" hidden="1" x14ac:dyDescent="0.3">
      <c r="B94" s="10" t="str">
        <f>[1]E!A67</f>
        <v>Wantirna South 4th XI</v>
      </c>
      <c r="C94" s="10" t="str">
        <f>[1]E!A70</f>
        <v>Warrandyte 6th XI</v>
      </c>
      <c r="D94" s="19" t="str">
        <f>LEFT([1]E!A74,FIND("/",[1]E!A74)-2)</f>
        <v>Lewis Park Reserve</v>
      </c>
      <c r="E94" s="10"/>
      <c r="F94" s="10"/>
    </row>
    <row r="95" spans="2:6" ht="15" hidden="1" thickBot="1" x14ac:dyDescent="0.35">
      <c r="B95" s="51" t="e">
        <f>#REF!</f>
        <v>#REF!</v>
      </c>
      <c r="C95" s="51" t="e">
        <f>#REF!</f>
        <v>#REF!</v>
      </c>
      <c r="D95" s="52" t="str">
        <f>IF(D94=MID([1]E!A74,FIND("/",[1]E!A74)+2,40),"",MID([1]E!A74,FIND("/",[1]E!A74)+2,40))</f>
        <v>Oval 2</v>
      </c>
      <c r="E95" s="52"/>
      <c r="F95" s="52"/>
    </row>
    <row r="96" spans="2:6" hidden="1" x14ac:dyDescent="0.3"/>
    <row r="97" spans="2:6" ht="18.600000000000001" hidden="1" thickBot="1" x14ac:dyDescent="0.35">
      <c r="B97" s="59" t="str">
        <f>[1]F!A13</f>
        <v>30 F Grade (Ian Dench Shield)</v>
      </c>
      <c r="C97" s="60"/>
      <c r="D97" s="61" t="str">
        <f>[1]F!A40 &amp; " - " &amp;[1]F!A48</f>
        <v>Round 15 - One Day</v>
      </c>
      <c r="E97" s="61" t="str">
        <f>LEFT([1]F!A49,24)</f>
        <v>01:00 PM, Sat, 17 Feb 24</v>
      </c>
      <c r="F97" s="61" t="str">
        <f>IF(LEN([1]F!A49)&lt;30,"",RIGHT([1]F!A49,24))</f>
        <v/>
      </c>
    </row>
    <row r="98" spans="2:6" ht="16.2" hidden="1" thickBot="1" x14ac:dyDescent="0.35">
      <c r="B98" s="34" t="s">
        <v>5</v>
      </c>
      <c r="C98" s="34" t="s">
        <v>6</v>
      </c>
      <c r="D98" s="34" t="s">
        <v>7</v>
      </c>
      <c r="E98" s="35" t="str">
        <f>"Umpires"&amp;IF(LEN([1]F!A60)&lt;30,""," Day 1")</f>
        <v>Umpires</v>
      </c>
      <c r="F98" s="35" t="str">
        <f>IF(F97="","","Changed Umpires Day 2")</f>
        <v/>
      </c>
    </row>
    <row r="99" spans="2:6" hidden="1" x14ac:dyDescent="0.3">
      <c r="B99" s="10" t="str">
        <f>[1]F!A43</f>
        <v>St Andrews 6th XI</v>
      </c>
      <c r="C99" s="10" t="str">
        <f>[1]F!A46</f>
        <v>Lilydale 5th XI</v>
      </c>
      <c r="D99" s="19" t="str">
        <f>LEFT([1]F!A50,FIND("/",[1]F!A50)-2)</f>
        <v>J.W Manson Reserve</v>
      </c>
      <c r="E99" s="10"/>
      <c r="F99" s="10"/>
    </row>
    <row r="100" spans="2:6" hidden="1" x14ac:dyDescent="0.3">
      <c r="B100" s="11" t="str">
        <f>B26</f>
        <v>Norwood CC 2nd XI</v>
      </c>
      <c r="C100" s="11" t="str">
        <f>C26</f>
        <v>East Ringwood 2XI</v>
      </c>
      <c r="D100" s="12" t="str">
        <f>IF(D99=MID([1]F!A50,FIND("/",[1]F!A50)+2,40),"",MID([1]F!A50,FIND("/",[1]F!A50)+2,40))</f>
        <v>West Oval</v>
      </c>
      <c r="E100" s="13"/>
      <c r="F100" s="13"/>
    </row>
    <row r="101" spans="2:6" hidden="1" x14ac:dyDescent="0.3">
      <c r="B101" s="10" t="str">
        <f>[1]F!A51</f>
        <v>South Warrandyte 4th XI</v>
      </c>
      <c r="C101" s="10" t="str">
        <f>[1]F!A54</f>
        <v>South Croydon 4th XI</v>
      </c>
      <c r="D101" s="19" t="str">
        <f>LEFT([1]F!A58,FIND("/",[1]F!A58)-2)</f>
        <v>Croydon Hills Primary School</v>
      </c>
      <c r="E101" s="10"/>
      <c r="F101" s="10"/>
    </row>
    <row r="102" spans="2:6" hidden="1" x14ac:dyDescent="0.3">
      <c r="B102" s="11" t="e">
        <f>#REF!</f>
        <v>#REF!</v>
      </c>
      <c r="C102" s="11" t="e">
        <f>#REF!</f>
        <v>#REF!</v>
      </c>
      <c r="D102" s="12" t="str">
        <f>IF(D101=MID([1]F!A58,FIND("/",[1]F!A58)+2,40),"",MID([1]F!A58,FIND("/",[1]F!A58)+2,40))</f>
        <v/>
      </c>
      <c r="E102" s="13"/>
      <c r="F102" s="13"/>
    </row>
    <row r="103" spans="2:6" hidden="1" x14ac:dyDescent="0.3">
      <c r="B103" s="10" t="str">
        <f>[1]F!A59</f>
        <v>Kilsyth 5th XI</v>
      </c>
      <c r="C103" s="10" t="str">
        <f>[1]F!A62</f>
        <v>Templeton 4th XI</v>
      </c>
      <c r="D103" s="19" t="str">
        <f>LEFT([1]F!A66,FIND("/",[1]F!A66)-2)</f>
        <v>Elizabeth Bridge Reserve</v>
      </c>
      <c r="E103" s="10"/>
      <c r="F103" s="10"/>
    </row>
    <row r="104" spans="2:6" hidden="1" x14ac:dyDescent="0.3">
      <c r="B104" s="11" t="e">
        <f>#REF!</f>
        <v>#REF!</v>
      </c>
      <c r="C104" s="11" t="e">
        <f>#REF!</f>
        <v>#REF!</v>
      </c>
      <c r="D104" s="12" t="str">
        <f>IF(D103=MID([1]F!A66,FIND("/",[1]F!A66)+2,40),"",MID([1]F!A66,FIND("/",[1]F!A66)+2,40))</f>
        <v/>
      </c>
      <c r="E104" s="13"/>
      <c r="F104" s="13"/>
    </row>
    <row r="105" spans="2:6" hidden="1" x14ac:dyDescent="0.3">
      <c r="B105" s="10" t="str">
        <f>[1]F!A67</f>
        <v>Heathwood CC 4th XI</v>
      </c>
      <c r="C105" s="10" t="str">
        <f>[1]F!A70</f>
        <v>Mt Evelyn 5th XI</v>
      </c>
      <c r="D105" s="19" t="str">
        <f>LEFT([1]F!A74,FIND("/",[1]F!A74)-2)</f>
        <v>Greenwood Park</v>
      </c>
      <c r="E105" s="10"/>
      <c r="F105" s="10"/>
    </row>
    <row r="106" spans="2:6" ht="15" hidden="1" thickBot="1" x14ac:dyDescent="0.35">
      <c r="B106" s="51" t="e">
        <f>#REF!</f>
        <v>#REF!</v>
      </c>
      <c r="C106" s="51" t="e">
        <f>#REF!</f>
        <v>#REF!</v>
      </c>
      <c r="D106" s="52" t="str">
        <f>IF(D105=MID([1]F!A74,FIND("/",[1]F!A74)+2,40),"",MID([1]F!A74,FIND("/",[1]F!A74)+2,40))</f>
        <v/>
      </c>
      <c r="E106" s="52"/>
      <c r="F106" s="52"/>
    </row>
    <row r="107" spans="2:6" hidden="1" x14ac:dyDescent="0.3"/>
    <row r="108" spans="2:6" ht="18.600000000000001" hidden="1" thickBot="1" x14ac:dyDescent="0.35">
      <c r="B108" s="62" t="str">
        <f>[1]G!A13</f>
        <v>31 G Grade (John MacMillan Shield)</v>
      </c>
      <c r="C108" s="63"/>
      <c r="D108" s="64" t="str">
        <f>[1]G!A40 &amp; " - " &amp;[1]G!A48</f>
        <v>Round 15 - One Day</v>
      </c>
      <c r="E108" s="64" t="str">
        <f>LEFT([1]G!A49,24)</f>
        <v>01:00 PM, Sat, 17 Feb 24</v>
      </c>
      <c r="F108" s="64" t="str">
        <f>IF(LEN([1]G!A49)&lt;30,"",RIGHT([1]G!A49,24))</f>
        <v/>
      </c>
    </row>
    <row r="109" spans="2:6" ht="16.2" hidden="1" thickBot="1" x14ac:dyDescent="0.35">
      <c r="B109" s="34" t="s">
        <v>5</v>
      </c>
      <c r="C109" s="34" t="s">
        <v>6</v>
      </c>
      <c r="D109" s="34" t="s">
        <v>7</v>
      </c>
      <c r="E109" s="35" t="str">
        <f>"Umpires"&amp;IF(LEN([1]G!A60)&lt;30,""," Day 1")</f>
        <v>Umpires</v>
      </c>
      <c r="F109" s="35" t="str">
        <f>IF(F108="","","Changed Umpires Day 2")</f>
        <v/>
      </c>
    </row>
    <row r="110" spans="2:6" hidden="1" x14ac:dyDescent="0.3">
      <c r="B110" s="10" t="str">
        <f>[1]G!A43</f>
        <v>Mooroolbark 5th XI Men's</v>
      </c>
      <c r="C110" s="10" t="str">
        <f>[1]G!A46</f>
        <v>Montrose 6th XI</v>
      </c>
      <c r="D110" s="19" t="str">
        <f>LEFT([1]G!A50,FIND("/",[1]G!A50)-2)</f>
        <v>Kiloran Park</v>
      </c>
      <c r="E110" s="10"/>
      <c r="F110" s="10"/>
    </row>
    <row r="111" spans="2:6" hidden="1" x14ac:dyDescent="0.3">
      <c r="B111" s="11" t="str">
        <f>B26</f>
        <v>Norwood CC 2nd XI</v>
      </c>
      <c r="C111" s="11" t="str">
        <f>C26</f>
        <v>East Ringwood 2XI</v>
      </c>
      <c r="D111" s="12" t="str">
        <f>IF(D110=MID([1]G!A50,FIND("/",[1]G!A50)+2,40),"",MID([1]G!A50,FIND("/",[1]G!A50)+2,40))</f>
        <v>Oval 2 - North</v>
      </c>
      <c r="E111" s="13"/>
      <c r="F111" s="13"/>
    </row>
    <row r="112" spans="2:6" hidden="1" x14ac:dyDescent="0.3">
      <c r="B112" s="10" t="str">
        <f>[1]G!A51</f>
        <v>Chirnside Park 5th XI</v>
      </c>
      <c r="C112" s="10" t="str">
        <f>[1]G!A54</f>
        <v>Kilsyth 6th XI</v>
      </c>
      <c r="D112" s="19" t="str">
        <f>LEFT([1]G!A58,FIND("/",[1]G!A58)-2)</f>
        <v>Lilydale Heights College</v>
      </c>
      <c r="E112" s="10"/>
      <c r="F112" s="10"/>
    </row>
    <row r="113" spans="2:6" hidden="1" x14ac:dyDescent="0.3">
      <c r="B113" s="11" t="e">
        <f>#REF!</f>
        <v>#REF!</v>
      </c>
      <c r="C113" s="11" t="e">
        <f>#REF!</f>
        <v>#REF!</v>
      </c>
      <c r="D113" s="12" t="str">
        <f>IF(D112=MID([1]G!A58,FIND("/",[1]G!A58)+2,40),"",MID([1]G!A58,FIND("/",[1]G!A58)+2,40))</f>
        <v/>
      </c>
      <c r="E113" s="13"/>
      <c r="F113" s="13"/>
    </row>
    <row r="114" spans="2:6" hidden="1" x14ac:dyDescent="0.3">
      <c r="B114" s="10" t="str">
        <f>[1]G!A59</f>
        <v>Healesville 4th XI</v>
      </c>
      <c r="C114" s="10" t="str">
        <f>[1]G!A62</f>
        <v>Lusatia Park 3rd XI</v>
      </c>
      <c r="D114" s="19" t="str">
        <f>LEFT([1]G!A66,FIND("/",[1]G!A66)-2)</f>
        <v>Don Road Sporting Complex</v>
      </c>
      <c r="E114" s="10"/>
      <c r="F114" s="10"/>
    </row>
    <row r="115" spans="2:6" hidden="1" x14ac:dyDescent="0.3">
      <c r="B115" s="11" t="e">
        <f>#REF!</f>
        <v>#REF!</v>
      </c>
      <c r="C115" s="11" t="e">
        <f>#REF!</f>
        <v>#REF!</v>
      </c>
      <c r="D115" s="12" t="str">
        <f>IF(D114=MID([1]G!A66,FIND("/",[1]G!A66)+2,40),"",MID([1]G!A66,FIND("/",[1]G!A66)+2,40))</f>
        <v>Don Road #2</v>
      </c>
      <c r="E115" s="13"/>
      <c r="F115" s="13"/>
    </row>
    <row r="116" spans="2:6" hidden="1" x14ac:dyDescent="0.3">
      <c r="B116" s="10" t="str">
        <f>[1]G!A67</f>
        <v>Hoddles Creek 2nd XI</v>
      </c>
      <c r="C116" s="10" t="str">
        <f>[1]G!A70</f>
        <v>Wandin CC 3rd XI</v>
      </c>
      <c r="D116" s="19" t="str">
        <f>LEFT([1]G!A74,FIND("/",[1]G!A74)-2)</f>
        <v>Wesburn Park</v>
      </c>
      <c r="E116" s="10"/>
      <c r="F116" s="10"/>
    </row>
    <row r="117" spans="2:6" ht="15" hidden="1" thickBot="1" x14ac:dyDescent="0.35">
      <c r="B117" s="51" t="e">
        <f>#REF!</f>
        <v>#REF!</v>
      </c>
      <c r="C117" s="51" t="e">
        <f>#REF!</f>
        <v>#REF!</v>
      </c>
      <c r="D117" s="52" t="str">
        <f>IF(D116=MID([1]G!A74,FIND("/",[1]G!A74)+2,40),"",MID([1]G!A74,FIND("/",[1]G!A74)+2,40))</f>
        <v>West Oval</v>
      </c>
      <c r="E117" s="52"/>
      <c r="F117" s="52"/>
    </row>
    <row r="118" spans="2:6" hidden="1" x14ac:dyDescent="0.3"/>
    <row r="119" spans="2:6" ht="18.600000000000001" hidden="1" thickBot="1" x14ac:dyDescent="0.35">
      <c r="B119" s="65" t="str">
        <f>[1]H!A13</f>
        <v>32 H Grade (Timothy Court Shield)</v>
      </c>
      <c r="C119" s="66"/>
      <c r="D119" s="67" t="str">
        <f>[1]H!A40 &amp; " - " &amp;[1]H!A48</f>
        <v>Round 15 - One Day</v>
      </c>
      <c r="E119" s="67" t="str">
        <f>LEFT([1]H!A49,24)</f>
        <v>01:00 PM, Sat, 17 Feb 24</v>
      </c>
      <c r="F119" s="67" t="str">
        <f>IF(LEN([1]H!A49)&lt;30,"",RIGHT([1]H!A49,24))</f>
        <v/>
      </c>
    </row>
    <row r="120" spans="2:6" ht="16.2" hidden="1" thickBot="1" x14ac:dyDescent="0.35">
      <c r="B120" s="34" t="s">
        <v>5</v>
      </c>
      <c r="C120" s="34" t="s">
        <v>6</v>
      </c>
      <c r="D120" s="34" t="s">
        <v>7</v>
      </c>
      <c r="E120" s="35" t="str">
        <f>"Umpires"&amp;IF(LEN([1]H!A60)&lt;30,""," Day 1")</f>
        <v>Umpires</v>
      </c>
      <c r="F120" s="35" t="str">
        <f>IF(F119="","","Changed Umpires Day 2")</f>
        <v/>
      </c>
    </row>
    <row r="121" spans="2:6" hidden="1" x14ac:dyDescent="0.3">
      <c r="B121" s="10" t="str">
        <f>[1]H!A43</f>
        <v>Eastfield 3rd XI</v>
      </c>
      <c r="C121" s="10" t="str">
        <f>[1]H!A46</f>
        <v>Wonga Park CC 6th XI</v>
      </c>
      <c r="D121" s="19" t="str">
        <f>LEFT([1]H!A50,FIND("/",[1]H!A50)-2)</f>
        <v>Dorset Recreation Reserve</v>
      </c>
      <c r="E121" s="10"/>
      <c r="F121" s="10"/>
    </row>
    <row r="122" spans="2:6" hidden="1" x14ac:dyDescent="0.3">
      <c r="B122" s="11" t="str">
        <f>B26</f>
        <v>Norwood CC 2nd XI</v>
      </c>
      <c r="C122" s="11" t="str">
        <f>C26</f>
        <v>East Ringwood 2XI</v>
      </c>
      <c r="D122" s="12" t="str">
        <f>IF(D121=MID([1]H!A50,FIND("/",[1]H!A50)+2,40),"",MID([1]H!A50,FIND("/",[1]H!A50)+2,40))</f>
        <v>Oval 2 - West</v>
      </c>
      <c r="E122" s="13"/>
      <c r="F122" s="13"/>
    </row>
    <row r="123" spans="2:6" hidden="1" x14ac:dyDescent="0.3">
      <c r="B123" s="10" t="str">
        <f>[1]H!A51</f>
        <v>Norwood CC 6th XI</v>
      </c>
      <c r="C123" s="10" t="str">
        <f>[1]H!A54</f>
        <v>St Andrews 7th XI</v>
      </c>
      <c r="D123" s="19" t="str">
        <f>LEFT([1]H!A58,FIND("/",[1]H!A58)-2)</f>
        <v>Barngeong Reserve</v>
      </c>
      <c r="E123" s="10"/>
      <c r="F123" s="10"/>
    </row>
    <row r="124" spans="2:6" hidden="1" x14ac:dyDescent="0.3">
      <c r="B124" s="11" t="e">
        <f>#REF!</f>
        <v>#REF!</v>
      </c>
      <c r="C124" s="11" t="e">
        <f>#REF!</f>
        <v>#REF!</v>
      </c>
      <c r="D124" s="12" t="str">
        <f>IF(D123=MID([1]H!A58,FIND("/",[1]H!A58)+2,40),"",MID([1]H!A58,FIND("/",[1]H!A58)+2,40))</f>
        <v>Oval 2</v>
      </c>
      <c r="E124" s="13"/>
      <c r="F124" s="13"/>
    </row>
    <row r="125" spans="2:6" hidden="1" x14ac:dyDescent="0.3">
      <c r="B125" s="10" t="str">
        <f>[1]H!A59</f>
        <v>Warranwood 5XI</v>
      </c>
      <c r="C125" s="10" t="str">
        <f>[1]H!A62</f>
        <v>East Ringwood 5XI</v>
      </c>
      <c r="D125" s="19" t="str">
        <f>LEFT([1]H!A66,FIND("/",[1]H!A66)-2)</f>
        <v>Lipscombe Park</v>
      </c>
      <c r="E125" s="10"/>
      <c r="F125" s="10"/>
    </row>
    <row r="126" spans="2:6" hidden="1" x14ac:dyDescent="0.3">
      <c r="B126" s="11" t="e">
        <f>#REF!</f>
        <v>#REF!</v>
      </c>
      <c r="C126" s="11" t="e">
        <f>#REF!</f>
        <v>#REF!</v>
      </c>
      <c r="D126" s="12" t="str">
        <f>IF(D125=MID([1]H!A66,FIND("/",[1]H!A66)+2,40),"",MID([1]H!A66,FIND("/",[1]H!A66)+2,40))</f>
        <v/>
      </c>
      <c r="E126" s="13"/>
      <c r="F126" s="13"/>
    </row>
    <row r="127" spans="2:6" hidden="1" x14ac:dyDescent="0.3">
      <c r="B127" s="10">
        <f>[1]H!A67</f>
        <v>0</v>
      </c>
      <c r="C127" s="10" t="str">
        <f>[1]H!A70</f>
        <v>North Ringwood 5th XI</v>
      </c>
      <c r="D127" s="19" t="e">
        <f>LEFT([1]H!A74,FIND("/",[1]H!A74)-2)</f>
        <v>#VALUE!</v>
      </c>
      <c r="E127" s="10"/>
      <c r="F127" s="10"/>
    </row>
    <row r="128" spans="2:6" ht="15" hidden="1" thickBot="1" x14ac:dyDescent="0.35">
      <c r="B128" s="51" t="e">
        <f>#REF!</f>
        <v>#REF!</v>
      </c>
      <c r="C128" s="51" t="e">
        <f>#REF!</f>
        <v>#REF!</v>
      </c>
      <c r="D128" s="52" t="e">
        <f>IF(D127=MID([1]H!A74,FIND("/",[1]H!A74)+2,40),"",MID([1]H!A74,FIND("/",[1]H!A74)+2,40))</f>
        <v>#VALUE!</v>
      </c>
      <c r="E128" s="52"/>
      <c r="F128" s="52"/>
    </row>
    <row r="129" spans="2:6" hidden="1" x14ac:dyDescent="0.3"/>
    <row r="130" spans="2:6" ht="18.600000000000001" hidden="1" thickBot="1" x14ac:dyDescent="0.35">
      <c r="B130" s="68" t="str">
        <f>[1]I!A13</f>
        <v>33 I Grade (Tony Gawne Shield)</v>
      </c>
      <c r="C130" s="69"/>
      <c r="D130" s="70" t="str">
        <f>[1]I!A40 &amp; " - " &amp;[1]I!A48</f>
        <v>Round 15 - One Day</v>
      </c>
      <c r="E130" s="70" t="str">
        <f>LEFT([1]I!A49,24)</f>
        <v>01:00 PM, Sat, 17 Feb 24</v>
      </c>
      <c r="F130" s="70" t="str">
        <f>IF(LEN([1]I!A49)&lt;30,"",RIGHT([1]I!A49,24))</f>
        <v/>
      </c>
    </row>
    <row r="131" spans="2:6" ht="16.2" hidden="1" thickBot="1" x14ac:dyDescent="0.35">
      <c r="B131" s="34" t="s">
        <v>5</v>
      </c>
      <c r="C131" s="34" t="s">
        <v>6</v>
      </c>
      <c r="D131" s="34" t="s">
        <v>7</v>
      </c>
      <c r="E131" s="35" t="str">
        <f>"Umpires"&amp;IF(LEN([1]I!A60)&lt;30,""," Day 1")</f>
        <v>Umpires</v>
      </c>
      <c r="F131" s="35" t="str">
        <f>IF(F130="","","Changed Umpires Day 2")</f>
        <v/>
      </c>
    </row>
    <row r="132" spans="2:6" hidden="1" x14ac:dyDescent="0.3">
      <c r="B132" s="10" t="str">
        <f>[1]I!A43</f>
        <v>South Croydon 5th XI</v>
      </c>
      <c r="C132" s="10" t="str">
        <f>[1]I!A46</f>
        <v>Warrandyte 7th XI</v>
      </c>
      <c r="D132" s="19" t="str">
        <f>LEFT([1]I!A50,FIND("/",[1]I!A50)-2)</f>
        <v>Ringwood Secondary College</v>
      </c>
      <c r="E132" s="10"/>
      <c r="F132" s="10"/>
    </row>
    <row r="133" spans="2:6" hidden="1" x14ac:dyDescent="0.3">
      <c r="B133" s="11" t="str">
        <f>B26</f>
        <v>Norwood CC 2nd XI</v>
      </c>
      <c r="C133" s="11" t="str">
        <f>C26</f>
        <v>East Ringwood 2XI</v>
      </c>
      <c r="D133" s="12" t="str">
        <f>IF(D132=MID([1]I!A50,FIND("/",[1]I!A50)+2,40),"",MID([1]I!A50,FIND("/",[1]I!A50)+2,40))</f>
        <v/>
      </c>
      <c r="E133" s="13"/>
      <c r="F133" s="13"/>
    </row>
    <row r="134" spans="2:6" hidden="1" x14ac:dyDescent="0.3">
      <c r="B134" s="10" t="str">
        <f>[1]I!A51</f>
        <v>Yarra Junction 4thXI</v>
      </c>
      <c r="C134" s="10" t="str">
        <f>[1]I!A54</f>
        <v>Croydon Ranges CC 6th XI</v>
      </c>
      <c r="D134" s="19" t="str">
        <f>LEFT([1]I!A58,FIND("/",[1]I!A58)-2)</f>
        <v>Wesburn Park</v>
      </c>
      <c r="E134" s="10"/>
      <c r="F134" s="10"/>
    </row>
    <row r="135" spans="2:6" hidden="1" x14ac:dyDescent="0.3">
      <c r="B135" s="11" t="e">
        <f>#REF!</f>
        <v>#REF!</v>
      </c>
      <c r="C135" s="11" t="e">
        <f>#REF!</f>
        <v>#REF!</v>
      </c>
      <c r="D135" s="12" t="str">
        <f>IF(D134=MID([1]I!A58,FIND("/",[1]I!A58)+2,40),"",MID([1]I!A58,FIND("/",[1]I!A58)+2,40))</f>
        <v>East Oval</v>
      </c>
      <c r="E135" s="13"/>
      <c r="F135" s="13"/>
    </row>
    <row r="136" spans="2:6" hidden="1" x14ac:dyDescent="0.3">
      <c r="B136" s="10" t="str">
        <f>[1]I!A59</f>
        <v>Warranwood 6XI</v>
      </c>
      <c r="C136" s="10" t="str">
        <f>[1]I!A62</f>
        <v>Yarra Glen Senior Men 3rd XI</v>
      </c>
      <c r="D136" s="19" t="str">
        <f>LEFT([1]I!A66,FIND("/",[1]I!A66)-2)</f>
        <v>Croydon Primary School</v>
      </c>
      <c r="E136" s="10"/>
      <c r="F136" s="10"/>
    </row>
    <row r="137" spans="2:6" hidden="1" x14ac:dyDescent="0.3">
      <c r="B137" s="11" t="e">
        <f>#REF!</f>
        <v>#REF!</v>
      </c>
      <c r="C137" s="11" t="e">
        <f>#REF!</f>
        <v>#REF!</v>
      </c>
      <c r="D137" s="12" t="str">
        <f>IF(D136=MID([1]I!A66,FIND("/",[1]I!A66)+2,40),"",MID([1]I!A66,FIND("/",[1]I!A66)+2,40))</f>
        <v/>
      </c>
      <c r="E137" s="13"/>
      <c r="F137" s="13"/>
    </row>
    <row r="138" spans="2:6" hidden="1" x14ac:dyDescent="0.3">
      <c r="B138" s="10">
        <f>[1]I!A67</f>
        <v>0</v>
      </c>
      <c r="C138" s="10" t="str">
        <f>[1]I!A70</f>
        <v>Seville Burras 5XI</v>
      </c>
      <c r="D138" s="19" t="e">
        <f>LEFT([1]I!A74,FIND("/",[1]I!A74)-2)</f>
        <v>#VALUE!</v>
      </c>
      <c r="E138" s="10"/>
      <c r="F138" s="10"/>
    </row>
    <row r="139" spans="2:6" ht="15" hidden="1" thickBot="1" x14ac:dyDescent="0.35">
      <c r="B139" s="51" t="e">
        <f>#REF!</f>
        <v>#REF!</v>
      </c>
      <c r="C139" s="51" t="e">
        <f>#REF!</f>
        <v>#REF!</v>
      </c>
      <c r="D139" s="52" t="e">
        <f>IF(D138=MID([1]I!A74,FIND("/",[1]I!A74)+2,40),"",MID([1]I!A74,FIND("/",[1]I!A74)+2,40))</f>
        <v>#VALUE!</v>
      </c>
      <c r="E139" s="52"/>
      <c r="F139" s="52"/>
    </row>
    <row r="140" spans="2:6" hidden="1" x14ac:dyDescent="0.3"/>
    <row r="141" spans="2:6" ht="18.600000000000001" hidden="1" thickBot="1" x14ac:dyDescent="0.35">
      <c r="B141" s="71" t="str">
        <f>[1]J!A13</f>
        <v>34 J Grade (Gregor Mason Shield)</v>
      </c>
      <c r="C141" s="72"/>
      <c r="D141" s="73" t="str">
        <f>[1]J!A40 &amp; " - " &amp;[1]J!A48</f>
        <v>Round 15 - One Day</v>
      </c>
      <c r="E141" s="73" t="str">
        <f>LEFT([1]J!A49,24)</f>
        <v>01:00 PM, Sat, 17 Feb 24</v>
      </c>
      <c r="F141" s="73" t="str">
        <f>IF(LEN([1]J!A49)&lt;30,"",RIGHT([1]J!A49,24))</f>
        <v/>
      </c>
    </row>
    <row r="142" spans="2:6" ht="16.2" hidden="1" thickBot="1" x14ac:dyDescent="0.35">
      <c r="B142" s="34" t="s">
        <v>5</v>
      </c>
      <c r="C142" s="34" t="s">
        <v>6</v>
      </c>
      <c r="D142" s="34" t="s">
        <v>7</v>
      </c>
      <c r="E142" s="35" t="str">
        <f>"Umpires"&amp;IF(LEN([1]J!A60)&lt;30,""," Day 1")</f>
        <v>Umpires</v>
      </c>
      <c r="F142" s="35" t="str">
        <f>IF(F141="","","Changed Umpires Day 2")</f>
        <v/>
      </c>
    </row>
    <row r="143" spans="2:6" hidden="1" x14ac:dyDescent="0.3">
      <c r="B143" s="10" t="str">
        <f>[1]J!A43</f>
        <v>Wonga Park CC 7th XI</v>
      </c>
      <c r="C143" s="10" t="str">
        <f>[1]J!A46</f>
        <v>Ainslie Park 5th XI</v>
      </c>
      <c r="D143" s="19" t="str">
        <f>LEFT([1]J!A50,FIND("/",[1]J!A50)-2)</f>
        <v>Kinley Estate Oval</v>
      </c>
      <c r="E143" s="10"/>
      <c r="F143" s="10"/>
    </row>
    <row r="144" spans="2:6" hidden="1" x14ac:dyDescent="0.3">
      <c r="B144" s="11" t="str">
        <f>B26</f>
        <v>Norwood CC 2nd XI</v>
      </c>
      <c r="C144" s="11" t="str">
        <f>C26</f>
        <v>East Ringwood 2XI</v>
      </c>
      <c r="D144" s="12" t="str">
        <f>IF(D143=MID([1]J!A50,FIND("/",[1]J!A50)+2,40),"",MID([1]J!A50,FIND("/",[1]J!A50)+2,40))</f>
        <v/>
      </c>
      <c r="E144" s="13"/>
      <c r="F144" s="13"/>
    </row>
    <row r="145" spans="2:6" hidden="1" x14ac:dyDescent="0.3">
      <c r="B145" s="10" t="str">
        <f>[1]J!A51</f>
        <v>St Andrews 8th XI</v>
      </c>
      <c r="C145" s="10" t="str">
        <f>[1]J!A54</f>
        <v>Templeton 5th XI</v>
      </c>
      <c r="D145" s="19" t="str">
        <f>LEFT([1]J!A58,FIND("/",[1]J!A58)-2)</f>
        <v>Arrabri Oval</v>
      </c>
      <c r="E145" s="10"/>
      <c r="F145" s="10"/>
    </row>
    <row r="146" spans="2:6" hidden="1" x14ac:dyDescent="0.3">
      <c r="B146" s="11" t="e">
        <f>#REF!</f>
        <v>#REF!</v>
      </c>
      <c r="C146" s="11" t="e">
        <f>#REF!</f>
        <v>#REF!</v>
      </c>
      <c r="D146" s="12" t="str">
        <f>IF(D145=MID([1]J!A58,FIND("/",[1]J!A58)+2,40),"",MID([1]J!A58,FIND("/",[1]J!A58)+2,40))</f>
        <v/>
      </c>
      <c r="E146" s="13"/>
      <c r="F146" s="13"/>
    </row>
    <row r="147" spans="2:6" hidden="1" x14ac:dyDescent="0.3">
      <c r="B147" s="10" t="str">
        <f>[1]J!A59</f>
        <v>Wantirna 2nd XI</v>
      </c>
      <c r="C147" s="10" t="str">
        <f>[1]J!A62</f>
        <v>Bayswater Park 4th X1</v>
      </c>
      <c r="D147" s="19" t="str">
        <f>LEFT([1]J!A66,FIND("/",[1]J!A66)-2)</f>
        <v>Schultz Reserve</v>
      </c>
      <c r="E147" s="10"/>
      <c r="F147" s="10"/>
    </row>
    <row r="148" spans="2:6" hidden="1" x14ac:dyDescent="0.3">
      <c r="B148" s="11" t="e">
        <f>#REF!</f>
        <v>#REF!</v>
      </c>
      <c r="C148" s="11" t="e">
        <f>#REF!</f>
        <v>#REF!</v>
      </c>
      <c r="D148" s="12" t="str">
        <f>IF(D147=MID([1]J!A66,FIND("/",[1]J!A66)+2,40),"",MID([1]J!A66,FIND("/",[1]J!A66)+2,40))</f>
        <v/>
      </c>
      <c r="E148" s="13"/>
      <c r="F148" s="13"/>
    </row>
    <row r="149" spans="2:6" hidden="1" x14ac:dyDescent="0.3">
      <c r="B149" s="10">
        <f>[1]J!A67</f>
        <v>0</v>
      </c>
      <c r="C149" s="10" t="str">
        <f>[1]J!A70</f>
        <v>0475451101playhq@rdca.com</v>
      </c>
      <c r="D149" s="19" t="e">
        <f>LEFT([1]J!A74,FIND("/",[1]J!A74)-2)</f>
        <v>#VALUE!</v>
      </c>
      <c r="E149" s="10"/>
      <c r="F149" s="10"/>
    </row>
    <row r="150" spans="2:6" ht="15" hidden="1" thickBot="1" x14ac:dyDescent="0.35">
      <c r="B150" s="51" t="e">
        <f>#REF!</f>
        <v>#REF!</v>
      </c>
      <c r="C150" s="51" t="e">
        <f>#REF!</f>
        <v>#REF!</v>
      </c>
      <c r="D150" s="52" t="e">
        <f>IF(#REF!=MID([1]J!A74,FIND("/",[1]J!A74)+2,40),"",MID([1]J!A74,FIND("/",[1]J!A74)+2,40))</f>
        <v>#REF!</v>
      </c>
      <c r="E150" s="52"/>
      <c r="F150" s="52"/>
    </row>
    <row r="151" spans="2:6" hidden="1" x14ac:dyDescent="0.3"/>
    <row r="152" spans="2:6" ht="18.600000000000001" hidden="1" thickBot="1" x14ac:dyDescent="0.35">
      <c r="B152" s="31" t="s">
        <v>70</v>
      </c>
      <c r="C152" s="74"/>
      <c r="D152" s="33" t="s">
        <v>71</v>
      </c>
      <c r="E152" s="33" t="s">
        <v>72</v>
      </c>
      <c r="F152" s="33" t="s">
        <v>73</v>
      </c>
    </row>
    <row r="153" spans="2:6" ht="16.2" hidden="1" thickBot="1" x14ac:dyDescent="0.35">
      <c r="B153" s="34" t="s">
        <v>5</v>
      </c>
      <c r="C153" s="34" t="s">
        <v>6</v>
      </c>
      <c r="D153" s="34" t="s">
        <v>7</v>
      </c>
      <c r="E153" s="35" t="s">
        <v>74</v>
      </c>
      <c r="F153" s="35" t="s">
        <v>75</v>
      </c>
    </row>
    <row r="154" spans="2:6" hidden="1" x14ac:dyDescent="0.3">
      <c r="B154" s="10" t="s">
        <v>76</v>
      </c>
      <c r="C154" s="10" t="s">
        <v>77</v>
      </c>
      <c r="D154" s="19" t="s">
        <v>78</v>
      </c>
      <c r="E154" s="10"/>
      <c r="F154" s="10"/>
    </row>
    <row r="155" spans="2:6" hidden="1" x14ac:dyDescent="0.3">
      <c r="B155" s="11" t="s">
        <v>79</v>
      </c>
      <c r="C155" s="11" t="s">
        <v>80</v>
      </c>
      <c r="D155" s="12" t="s">
        <v>81</v>
      </c>
      <c r="E155" s="13"/>
      <c r="F155" s="13"/>
    </row>
    <row r="156" spans="2:6" hidden="1" x14ac:dyDescent="0.3">
      <c r="B156" s="10" t="s">
        <v>82</v>
      </c>
      <c r="C156" s="10" t="s">
        <v>83</v>
      </c>
      <c r="D156" s="19" t="s">
        <v>84</v>
      </c>
      <c r="E156" s="10"/>
      <c r="F156" s="10"/>
    </row>
    <row r="157" spans="2:6" hidden="1" x14ac:dyDescent="0.3">
      <c r="B157" s="11" t="s">
        <v>85</v>
      </c>
      <c r="C157" s="11" t="s">
        <v>86</v>
      </c>
      <c r="D157" s="12" t="s">
        <v>87</v>
      </c>
      <c r="E157" s="13"/>
      <c r="F157" s="13"/>
    </row>
    <row r="158" spans="2:6" hidden="1" x14ac:dyDescent="0.3">
      <c r="B158" s="10" t="s">
        <v>88</v>
      </c>
      <c r="C158" s="10" t="s">
        <v>89</v>
      </c>
      <c r="D158" s="19" t="s">
        <v>90</v>
      </c>
      <c r="E158" s="10"/>
      <c r="F158" s="10"/>
    </row>
    <row r="159" spans="2:6" hidden="1" x14ac:dyDescent="0.3">
      <c r="B159" s="11" t="s">
        <v>91</v>
      </c>
      <c r="C159" s="11" t="s">
        <v>92</v>
      </c>
      <c r="D159" s="12" t="s">
        <v>93</v>
      </c>
      <c r="E159" s="13"/>
      <c r="F159" s="13"/>
    </row>
    <row r="160" spans="2:6" hidden="1" x14ac:dyDescent="0.3">
      <c r="B160" s="10" t="s">
        <v>94</v>
      </c>
      <c r="C160" s="10" t="s">
        <v>95</v>
      </c>
      <c r="D160" s="19" t="s">
        <v>96</v>
      </c>
      <c r="E160" s="10"/>
      <c r="F160" s="10"/>
    </row>
    <row r="161" spans="2:6" ht="15" hidden="1" thickBot="1" x14ac:dyDescent="0.35">
      <c r="B161" s="51" t="s">
        <v>97</v>
      </c>
      <c r="C161" s="51" t="s">
        <v>98</v>
      </c>
      <c r="D161" s="52" t="s">
        <v>99</v>
      </c>
      <c r="E161" s="52"/>
      <c r="F161" s="52"/>
    </row>
  </sheetData>
  <mergeCells count="21">
    <mergeCell ref="B130:C130"/>
    <mergeCell ref="B141:C141"/>
    <mergeCell ref="B152:C152"/>
    <mergeCell ref="B64:C64"/>
    <mergeCell ref="B75:C75"/>
    <mergeCell ref="B86:C86"/>
    <mergeCell ref="B97:C97"/>
    <mergeCell ref="B108:C108"/>
    <mergeCell ref="B119:C119"/>
    <mergeCell ref="B29:C29"/>
    <mergeCell ref="B35:C35"/>
    <mergeCell ref="B40:C40"/>
    <mergeCell ref="B45:C45"/>
    <mergeCell ref="B50:C50"/>
    <mergeCell ref="B57:C57"/>
    <mergeCell ref="B2:F2"/>
    <mergeCell ref="B4:C4"/>
    <mergeCell ref="B9:C9"/>
    <mergeCell ref="B14:C14"/>
    <mergeCell ref="B19:C19"/>
    <mergeCell ref="B24:C24"/>
  </mergeCells>
  <dataValidations count="1">
    <dataValidation type="list" allowBlank="1" showInputMessage="1" showErrorMessage="1" sqref="E6:F7 E11:F12 E16:F17 E21:F22 E154:F161 E37:F38 E42:F43 E47:F48 E59:F62 E52:F55 E77:F84 E88:F95 E99:F106 E110:F117 E121:F128 E132:F139 E143:F150 E26:F27 E66:F73 E31:F33" xr:uid="{396D816F-DDCC-4CDB-AD61-A72FAEE5E540}">
      <formula1>Umpires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Lothar Pilz</dc:creator>
  <cp:lastModifiedBy>Lothar Pilz</cp:lastModifiedBy>
  <dcterms:created xsi:type="dcterms:W3CDTF">2024-04-08T06:44:50Z</dcterms:created>
  <dcterms:modified xsi:type="dcterms:W3CDTF">2024-04-08T06:47:23Z</dcterms:modified>
</cp:coreProperties>
</file>